
<file path=[Content_Types].xml><?xml version="1.0" encoding="utf-8"?>
<Types xmlns="http://schemas.openxmlformats.org/package/2006/content-types">
  <Default Extension="100a483b9c0604d2fbd24c2457366183" ContentType="image/jpeg"/>
  <Default Extension="13d378a5277588c05eb0943426dc9f87" ContentType="image/png"/>
  <Default Extension="1fd33b043ef02bb87a35c57b5e830451" ContentType="image/png"/>
  <Default Extension="214846b0f447adcbce7f2272167f0ea3" ContentType="image/jpeg"/>
  <Default Extension="30af403b523563936127b53e13b7d0f7" ContentType="image/jpeg"/>
  <Default Extension="369ee3aae41675485ae5e43eb0920666" ContentType="image/jpeg"/>
  <Default Extension="3M4PyoZfewJb52kWk0bEaXk2XDJ" ContentType="image/jpeg"/>
  <Default Extension="40107baf312501daac980c94d1af564d" ContentType="image/png"/>
  <Default Extension="53f81b11a7aaa1c4d9e7639c910dd8ac" ContentType="image/png"/>
  <Default Extension="7036bed914dde5e4ac28ab6a1bbcd735" ContentType="image/jpeg"/>
  <Default Extension="806185a7f901e88a63158f8d2854afd8" ContentType="image/png"/>
  <Default Extension="9ceac8ae44c27e1cafa3fc2862b8fafa" ContentType="image/jpeg"/>
  <Default Extension="bf414f09f0a984a5e969d2fdf5661511" ContentType="image/jpeg"/>
  <Default Extension="bin" ContentType="application/vnd.openxmlformats-officedocument.spreadsheetml.printerSettings"/>
  <Default Extension="f6615073e38528e7ad36c55881df2857" ContentType="image/jpeg"/>
  <Default Extension="fiNj3Bi8S6RDO8" ContentType="image/png"/>
  <Default Extension="FvBMVpYIE1ndqUK2" ContentType="image/png"/>
  <Default Extension="iwrZ0q65HijQt2alSrugw3q" ContentType="image/png"/>
  <Default Extension="jpeg" ContentType="image/jpeg"/>
  <Default Extension="NIEaeg8fWtHn9Hka424wfR6OhPMS3ahfRZD9juT9L3o" ContentType="image/png"/>
  <Default Extension="pJymyoJdbKzYfnT9la9LASpIB54lDIZgslbkDEWIVPI" ContentType="image/jpeg"/>
  <Default Extension="png" ContentType="image/png"/>
  <Default Extension="rels" ContentType="application/vnd.openxmlformats-package.relationships+xml"/>
  <Default Extension="tqE0Pz4UGQb6lr7xXNGuLvTPNWgiwjJkc5jjE" ContentType="image/png"/>
  <Default Extension="wy4pzA5Gl5MrcA0w8LvjIF7Nup" ContentType="image/png"/>
  <Default Extension="XjJZ0ZigKKpFjCViVG12nnIodLs1hyGwcass0UVo" ContentType="image/jpe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maxim\Desktop\YouTube\Excel für Anfänger\Videos\#52 - EM Tippspiel\"/>
    </mc:Choice>
  </mc:AlternateContent>
  <xr:revisionPtr revIDLastSave="0" documentId="13_ncr:1_{402E3E34-E383-43B8-B414-70CAC5C89518}" xr6:coauthVersionLast="47" xr6:coauthVersionMax="47" xr10:uidLastSave="{00000000-0000-0000-0000-000000000000}"/>
  <bookViews>
    <workbookView xWindow="-120" yWindow="-120" windowWidth="29040" windowHeight="15840" xr2:uid="{34FB4EC7-345D-41A2-94BC-34058922B4E1}"/>
  </bookViews>
  <sheets>
    <sheet name="Tippspiel" sheetId="1" r:id="rId1"/>
    <sheet name="Regeln" sheetId="4" r:id="rId2"/>
  </sheets>
  <definedNames>
    <definedName name="ALB">Tippspiel!$AI$13</definedName>
    <definedName name="AUT">Tippspiel!$AI$24</definedName>
    <definedName name="BEL">Tippspiel!$AI$28</definedName>
    <definedName name="CRO">Tippspiel!$AI$11</definedName>
    <definedName name="CZE">Tippspiel!$AI$37</definedName>
    <definedName name="DEN">Tippspiel!$AI$17</definedName>
    <definedName name="ENG">Tippspiel!$AI$19</definedName>
    <definedName name="ESP">Tippspiel!$AI$10</definedName>
    <definedName name="FRA">Tippspiel!$AI$25</definedName>
    <definedName name="GEO">Tippspiel!$AI$35</definedName>
    <definedName name="GER">Tippspiel!$AI$4</definedName>
    <definedName name="HUN">Tippspiel!$AI$7</definedName>
    <definedName name="ITA">Tippspiel!$AI$12</definedName>
    <definedName name="NED">Tippspiel!$AI$23</definedName>
    <definedName name="POL">Tippspiel!$AI$22</definedName>
    <definedName name="POR">Tippspiel!$AI$36</definedName>
    <definedName name="ROM">Tippspiel!$AI$30</definedName>
    <definedName name="SCO">Tippspiel!$AI$5</definedName>
    <definedName name="SRB">Tippspiel!$AI$18</definedName>
    <definedName name="SUI">Tippspiel!$AI$6</definedName>
    <definedName name="SVK">Tippspiel!$AI$29</definedName>
    <definedName name="SVN">Tippspiel!$AI$16</definedName>
    <definedName name="TUR">Tippspiel!$AI$34</definedName>
    <definedName name="UKR">Tippspiel!$AI$31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1" l="1" a="1"/>
  <c r="C41" i="1" s="1"/>
  <c r="AE3" i="1"/>
  <c r="AE63" i="1"/>
  <c r="AE64" i="1" s="1"/>
  <c r="AE60" i="1"/>
  <c r="AE59" i="1"/>
  <c r="AE61" i="1" s="1"/>
  <c r="AE55" i="1"/>
  <c r="AE54" i="1"/>
  <c r="AE53" i="1"/>
  <c r="AE52" i="1"/>
  <c r="AE56" i="1" s="1"/>
  <c r="AE48" i="1"/>
  <c r="AE47" i="1"/>
  <c r="AE46" i="1"/>
  <c r="AE45" i="1"/>
  <c r="AE44" i="1"/>
  <c r="AE43" i="1"/>
  <c r="AE42" i="1"/>
  <c r="AE41" i="1"/>
  <c r="AE49" i="1" s="1"/>
  <c r="AE37" i="1"/>
  <c r="AE36" i="1"/>
  <c r="AE35" i="1"/>
  <c r="AE34" i="1"/>
  <c r="AE33" i="1"/>
  <c r="AE32" i="1"/>
  <c r="AE31" i="1"/>
  <c r="AE30" i="1"/>
  <c r="AE29" i="1"/>
  <c r="AE28" i="1"/>
  <c r="AE27" i="1"/>
  <c r="AE26" i="1"/>
  <c r="AE25" i="1"/>
  <c r="AE24" i="1"/>
  <c r="AE23" i="1"/>
  <c r="AE22" i="1"/>
  <c r="AE21" i="1"/>
  <c r="AE20" i="1"/>
  <c r="AE19" i="1"/>
  <c r="AE18" i="1"/>
  <c r="AE17" i="1"/>
  <c r="AE16" i="1"/>
  <c r="AE15" i="1"/>
  <c r="AE14" i="1"/>
  <c r="AE13" i="1"/>
  <c r="AE12" i="1"/>
  <c r="AE11" i="1"/>
  <c r="AE10" i="1"/>
  <c r="AE9" i="1"/>
  <c r="AE8" i="1"/>
  <c r="AE7" i="1"/>
  <c r="AE6" i="1"/>
  <c r="AE5" i="1"/>
  <c r="AE4" i="1"/>
  <c r="AE2" i="1"/>
  <c r="C63" i="1" a="1"/>
  <c r="C63" i="1" s="1"/>
  <c r="C60" i="1" a="1"/>
  <c r="C60" i="1" s="1"/>
  <c r="C59" i="1" a="1"/>
  <c r="C59" i="1" s="1"/>
  <c r="G63" i="1" a="1"/>
  <c r="G63" i="1" s="1"/>
  <c r="G60" i="1" a="1"/>
  <c r="G60" i="1" s="1"/>
  <c r="G59" i="1" a="1"/>
  <c r="G59" i="1" s="1"/>
  <c r="G55" i="1" a="1"/>
  <c r="G55" i="1" s="1"/>
  <c r="G54" i="1" a="1"/>
  <c r="G54" i="1" s="1"/>
  <c r="G53" i="1" a="1"/>
  <c r="G53" i="1" s="1"/>
  <c r="G52" i="1" a="1"/>
  <c r="G52" i="1" s="1"/>
  <c r="C55" i="1" a="1"/>
  <c r="C55" i="1" s="1"/>
  <c r="C54" i="1" a="1"/>
  <c r="C54" i="1" s="1"/>
  <c r="C53" i="1" a="1"/>
  <c r="C53" i="1" s="1"/>
  <c r="C52" i="1" a="1"/>
  <c r="C52" i="1" s="1"/>
  <c r="O63" i="1"/>
  <c r="O64" i="1" s="1"/>
  <c r="AA63" i="1"/>
  <c r="AA64" i="1" s="1"/>
  <c r="AA60" i="1"/>
  <c r="AA59" i="1"/>
  <c r="W60" i="1"/>
  <c r="W63" i="1"/>
  <c r="W64" i="1" s="1"/>
  <c r="W59" i="1"/>
  <c r="S63" i="1"/>
  <c r="S64" i="1" s="1"/>
  <c r="S60" i="1"/>
  <c r="S59" i="1"/>
  <c r="O60" i="1"/>
  <c r="O59" i="1"/>
  <c r="AA53" i="1"/>
  <c r="AA54" i="1"/>
  <c r="AA55" i="1"/>
  <c r="AA52" i="1"/>
  <c r="W53" i="1"/>
  <c r="W54" i="1"/>
  <c r="W55" i="1"/>
  <c r="W52" i="1"/>
  <c r="S53" i="1"/>
  <c r="S54" i="1"/>
  <c r="S55" i="1"/>
  <c r="S52" i="1"/>
  <c r="O53" i="1"/>
  <c r="O54" i="1"/>
  <c r="O55" i="1"/>
  <c r="O52" i="1"/>
  <c r="AA42" i="1"/>
  <c r="AA43" i="1"/>
  <c r="AA44" i="1"/>
  <c r="AA45" i="1"/>
  <c r="AA46" i="1"/>
  <c r="AA47" i="1"/>
  <c r="AA48" i="1"/>
  <c r="AA41" i="1"/>
  <c r="W42" i="1"/>
  <c r="W43" i="1"/>
  <c r="W44" i="1"/>
  <c r="W45" i="1"/>
  <c r="W46" i="1"/>
  <c r="W47" i="1"/>
  <c r="W48" i="1"/>
  <c r="W41" i="1"/>
  <c r="S42" i="1"/>
  <c r="S43" i="1"/>
  <c r="S44" i="1"/>
  <c r="S45" i="1"/>
  <c r="S46" i="1"/>
  <c r="S47" i="1"/>
  <c r="S48" i="1"/>
  <c r="S41" i="1"/>
  <c r="O41" i="1"/>
  <c r="O42" i="1"/>
  <c r="O43" i="1"/>
  <c r="O44" i="1"/>
  <c r="O45" i="1"/>
  <c r="O46" i="1"/>
  <c r="O47" i="1"/>
  <c r="O48" i="1"/>
  <c r="C42" i="1" a="1"/>
  <c r="C42" i="1" s="1"/>
  <c r="C43" i="1" a="1"/>
  <c r="C43" i="1" s="1"/>
  <c r="C44" i="1" a="1"/>
  <c r="C44" i="1" s="1"/>
  <c r="C45" i="1" a="1"/>
  <c r="C45" i="1" s="1"/>
  <c r="C46" i="1" a="1"/>
  <c r="C46" i="1" s="1"/>
  <c r="C47" i="1" a="1"/>
  <c r="C47" i="1" s="1"/>
  <c r="C48" i="1" a="1"/>
  <c r="C48" i="1" s="1"/>
  <c r="G42" i="1" a="1"/>
  <c r="G42" i="1" s="1"/>
  <c r="G43" i="1" a="1"/>
  <c r="G43" i="1" s="1"/>
  <c r="G44" i="1" a="1"/>
  <c r="G44" i="1" s="1"/>
  <c r="G45" i="1" a="1"/>
  <c r="G45" i="1" s="1"/>
  <c r="G46" i="1" a="1"/>
  <c r="G46" i="1" s="1"/>
  <c r="G47" i="1" a="1"/>
  <c r="G47" i="1" s="1"/>
  <c r="G48" i="1" a="1"/>
  <c r="G48" i="1" s="1"/>
  <c r="G41" i="1" a="1"/>
  <c r="G41" i="1" s="1"/>
  <c r="D3" i="1"/>
  <c r="D4" i="1"/>
  <c r="D5" i="1"/>
  <c r="D6"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2"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2" i="1"/>
  <c r="S2" i="1"/>
  <c r="W2" i="1"/>
  <c r="AA2" i="1"/>
  <c r="F37" i="1"/>
  <c r="G37" i="1" s="1" a="1"/>
  <c r="G37" i="1" s="1"/>
  <c r="F36" i="1"/>
  <c r="G36" i="1" s="1" a="1"/>
  <c r="G36" i="1" s="1"/>
  <c r="F35" i="1"/>
  <c r="G35" i="1" s="1" a="1"/>
  <c r="G35" i="1" s="1"/>
  <c r="F34" i="1"/>
  <c r="G34" i="1" s="1" a="1"/>
  <c r="G34" i="1" s="1"/>
  <c r="F33" i="1"/>
  <c r="G33" i="1" s="1" a="1"/>
  <c r="G33" i="1" s="1"/>
  <c r="F32" i="1"/>
  <c r="G32" i="1" s="1" a="1"/>
  <c r="G32" i="1" s="1"/>
  <c r="B37" i="1"/>
  <c r="C37" i="1" s="1" a="1"/>
  <c r="C37" i="1" s="1"/>
  <c r="B36" i="1"/>
  <c r="C36" i="1" s="1" a="1"/>
  <c r="C36" i="1" s="1"/>
  <c r="B35" i="1"/>
  <c r="C35" i="1" s="1" a="1"/>
  <c r="C35" i="1" s="1"/>
  <c r="B34" i="1"/>
  <c r="C34" i="1" s="1" a="1"/>
  <c r="C34" i="1" s="1"/>
  <c r="B33" i="1"/>
  <c r="C33" i="1" s="1" a="1"/>
  <c r="C33" i="1" s="1"/>
  <c r="B32" i="1"/>
  <c r="C32" i="1" s="1" a="1"/>
  <c r="C32" i="1" s="1"/>
  <c r="F31" i="1"/>
  <c r="G31" i="1" s="1" a="1"/>
  <c r="G31" i="1" s="1"/>
  <c r="F30" i="1"/>
  <c r="G30" i="1" s="1" a="1"/>
  <c r="G30" i="1" s="1"/>
  <c r="F29" i="1"/>
  <c r="G29" i="1" s="1" a="1"/>
  <c r="G29" i="1" s="1"/>
  <c r="F28" i="1"/>
  <c r="G28" i="1" s="1" a="1"/>
  <c r="G28" i="1" s="1"/>
  <c r="F27" i="1"/>
  <c r="G27" i="1" s="1" a="1"/>
  <c r="G27" i="1" s="1"/>
  <c r="F26" i="1"/>
  <c r="G26" i="1" s="1" a="1"/>
  <c r="G26" i="1" s="1"/>
  <c r="B31" i="1"/>
  <c r="C31" i="1" s="1" a="1"/>
  <c r="C31" i="1" s="1"/>
  <c r="B30" i="1"/>
  <c r="C30" i="1" s="1" a="1"/>
  <c r="C30" i="1" s="1"/>
  <c r="B29" i="1"/>
  <c r="C29" i="1" s="1" a="1"/>
  <c r="C29" i="1" s="1"/>
  <c r="B28" i="1"/>
  <c r="C28" i="1" s="1" a="1"/>
  <c r="C28" i="1" s="1"/>
  <c r="B27" i="1"/>
  <c r="C27" i="1" s="1" a="1"/>
  <c r="C27" i="1" s="1"/>
  <c r="B26" i="1"/>
  <c r="C26" i="1" s="1" a="1"/>
  <c r="C26" i="1" s="1"/>
  <c r="F25" i="1"/>
  <c r="G25" i="1" s="1" a="1"/>
  <c r="G25" i="1" s="1"/>
  <c r="F24" i="1"/>
  <c r="G24" i="1" s="1" a="1"/>
  <c r="G24" i="1" s="1"/>
  <c r="F23" i="1"/>
  <c r="G23" i="1" s="1" a="1"/>
  <c r="G23" i="1" s="1"/>
  <c r="F22" i="1"/>
  <c r="G22" i="1" s="1" a="1"/>
  <c r="G22" i="1" s="1"/>
  <c r="F21" i="1"/>
  <c r="G21" i="1" s="1" a="1"/>
  <c r="G21" i="1" s="1"/>
  <c r="F20" i="1"/>
  <c r="G20" i="1" s="1" a="1"/>
  <c r="G20" i="1" s="1"/>
  <c r="B25" i="1"/>
  <c r="C25" i="1" s="1" a="1"/>
  <c r="C25" i="1" s="1"/>
  <c r="B24" i="1"/>
  <c r="C24" i="1" s="1" a="1"/>
  <c r="C24" i="1" s="1"/>
  <c r="B23" i="1"/>
  <c r="C23" i="1" s="1" a="1"/>
  <c r="C23" i="1" s="1"/>
  <c r="B22" i="1"/>
  <c r="C22" i="1" s="1" a="1"/>
  <c r="C22" i="1" s="1"/>
  <c r="B21" i="1"/>
  <c r="C21" i="1" s="1" a="1"/>
  <c r="C21" i="1" s="1"/>
  <c r="B20" i="1"/>
  <c r="C20" i="1" s="1" a="1"/>
  <c r="C20" i="1" s="1"/>
  <c r="F19" i="1"/>
  <c r="G19" i="1" s="1" a="1"/>
  <c r="G19" i="1" s="1"/>
  <c r="F18" i="1"/>
  <c r="G18" i="1" s="1" a="1"/>
  <c r="G18" i="1" s="1"/>
  <c r="F17" i="1"/>
  <c r="G17" i="1" s="1" a="1"/>
  <c r="G17" i="1" s="1"/>
  <c r="F16" i="1"/>
  <c r="F15" i="1"/>
  <c r="F14" i="1"/>
  <c r="G14" i="1" s="1" a="1"/>
  <c r="G14" i="1" s="1"/>
  <c r="F13" i="1"/>
  <c r="G13" i="1" s="1" a="1"/>
  <c r="G13" i="1" s="1"/>
  <c r="F12" i="1"/>
  <c r="G12" i="1" s="1" a="1"/>
  <c r="G12" i="1" s="1"/>
  <c r="F11" i="1"/>
  <c r="G11" i="1" s="1" a="1"/>
  <c r="G11" i="1" s="1"/>
  <c r="F10" i="1"/>
  <c r="G10" i="1" s="1" a="1"/>
  <c r="G10" i="1" s="1"/>
  <c r="F9" i="1"/>
  <c r="G9" i="1" s="1" a="1"/>
  <c r="G9" i="1" s="1"/>
  <c r="F8" i="1"/>
  <c r="G8" i="1" s="1" a="1"/>
  <c r="G8" i="1" s="1"/>
  <c r="B19" i="1"/>
  <c r="C19" i="1" s="1" a="1"/>
  <c r="C19" i="1" s="1"/>
  <c r="B18" i="1"/>
  <c r="B17" i="1"/>
  <c r="C17" i="1" s="1" a="1"/>
  <c r="C17" i="1" s="1"/>
  <c r="B16" i="1"/>
  <c r="C16" i="1" s="1" a="1"/>
  <c r="C16" i="1" s="1"/>
  <c r="B15" i="1"/>
  <c r="C15" i="1" s="1" a="1"/>
  <c r="C15" i="1" s="1"/>
  <c r="B14" i="1"/>
  <c r="C14" i="1" s="1" a="1"/>
  <c r="C14" i="1" s="1"/>
  <c r="B13" i="1"/>
  <c r="C13" i="1" s="1" a="1"/>
  <c r="C13" i="1" s="1"/>
  <c r="B12" i="1"/>
  <c r="C12" i="1" s="1" a="1"/>
  <c r="C12" i="1" s="1"/>
  <c r="B11" i="1"/>
  <c r="C11" i="1" s="1" a="1"/>
  <c r="C11" i="1" s="1"/>
  <c r="B10" i="1"/>
  <c r="C10" i="1" s="1" a="1"/>
  <c r="C10" i="1" s="1"/>
  <c r="B9" i="1"/>
  <c r="C9" i="1" s="1" a="1"/>
  <c r="C9" i="1" s="1"/>
  <c r="B8" i="1"/>
  <c r="C8" i="1" s="1" a="1"/>
  <c r="C8" i="1" s="1"/>
  <c r="F7" i="1"/>
  <c r="G7" i="1" s="1" a="1"/>
  <c r="G7" i="1" s="1"/>
  <c r="B7" i="1"/>
  <c r="C7" i="1" s="1" a="1"/>
  <c r="C7" i="1" s="1"/>
  <c r="F6" i="1"/>
  <c r="G6" i="1" s="1" a="1"/>
  <c r="G6" i="1" s="1"/>
  <c r="B6" i="1"/>
  <c r="C6" i="1" s="1" a="1"/>
  <c r="C6" i="1" s="1"/>
  <c r="F5" i="1"/>
  <c r="G5" i="1" s="1" a="1"/>
  <c r="G5" i="1" s="1"/>
  <c r="B5" i="1"/>
  <c r="C5" i="1" s="1" a="1"/>
  <c r="C5" i="1" s="1"/>
  <c r="C2" i="1" a="1"/>
  <c r="C2" i="1" s="1"/>
  <c r="F4" i="1"/>
  <c r="G4" i="1" s="1" a="1"/>
  <c r="G4" i="1" s="1"/>
  <c r="C4" i="1" a="1"/>
  <c r="C4" i="1" s="1"/>
  <c r="C3" i="1" a="1"/>
  <c r="C3" i="1" s="1"/>
  <c r="F3" i="1"/>
  <c r="G3" i="1" s="1" a="1"/>
  <c r="G3" i="1" s="1"/>
  <c r="F2" i="1"/>
  <c r="G2" i="1" s="1" a="1"/>
  <c r="G2" i="1" s="1"/>
  <c r="AJ35" i="1" a="1"/>
  <c r="AJ35" i="1" s="1"/>
  <c r="AJ16" i="1" a="1"/>
  <c r="AJ16" i="1" s="1"/>
  <c r="AJ5" i="1" a="1"/>
  <c r="AJ5" i="1" s="1"/>
  <c r="AJ6" i="1" a="1"/>
  <c r="AJ6" i="1" s="1"/>
  <c r="AJ7" i="1" a="1"/>
  <c r="AJ7" i="1" s="1"/>
  <c r="AJ10" i="1" a="1"/>
  <c r="AJ10" i="1" s="1"/>
  <c r="AJ11" i="1" a="1"/>
  <c r="AJ11" i="1" s="1"/>
  <c r="AJ12" i="1" a="1"/>
  <c r="AJ12" i="1" s="1"/>
  <c r="AJ13" i="1" a="1"/>
  <c r="AJ13" i="1" s="1"/>
  <c r="AJ17" i="1" a="1"/>
  <c r="AJ17" i="1" s="1"/>
  <c r="AJ18" i="1" a="1"/>
  <c r="AJ18" i="1" s="1"/>
  <c r="AJ22" i="1" a="1"/>
  <c r="AJ22" i="1" s="1"/>
  <c r="AJ23" i="1" a="1"/>
  <c r="AJ23" i="1" s="1"/>
  <c r="AJ24" i="1" a="1"/>
  <c r="AJ24" i="1" s="1"/>
  <c r="AJ25" i="1" a="1"/>
  <c r="AJ25" i="1" s="1"/>
  <c r="AJ28" i="1" a="1"/>
  <c r="AJ28" i="1" s="1"/>
  <c r="AJ29" i="1" a="1"/>
  <c r="AJ29" i="1" s="1"/>
  <c r="AJ30" i="1" a="1"/>
  <c r="AJ30" i="1" s="1"/>
  <c r="AJ31" i="1" a="1"/>
  <c r="AJ31" i="1" s="1"/>
  <c r="AJ34" i="1" a="1"/>
  <c r="AJ34" i="1" s="1"/>
  <c r="AJ36" i="1" a="1"/>
  <c r="AJ36" i="1" s="1"/>
  <c r="AJ37" i="1" a="1"/>
  <c r="AJ37" i="1" s="1"/>
  <c r="AJ4" i="1" a="1"/>
  <c r="AJ4" i="1" s="1"/>
  <c r="AE38" i="1" l="1"/>
  <c r="AE65" i="1"/>
  <c r="O61" i="1"/>
  <c r="S61" i="1"/>
  <c r="AK5" i="1"/>
  <c r="AK7" i="1"/>
  <c r="AK4" i="1"/>
  <c r="AK37" i="1"/>
  <c r="AK25" i="1"/>
  <c r="AK13" i="1"/>
  <c r="AK36" i="1"/>
  <c r="AK24" i="1"/>
  <c r="AK12" i="1"/>
  <c r="AK35" i="1"/>
  <c r="AK23" i="1"/>
  <c r="AK11" i="1"/>
  <c r="AK34" i="1"/>
  <c r="AK22" i="1"/>
  <c r="AK10" i="1"/>
  <c r="AK31" i="1"/>
  <c r="AK19" i="1"/>
  <c r="AK30" i="1"/>
  <c r="AK18" i="1"/>
  <c r="AK6" i="1"/>
  <c r="AL6" i="1" s="1"/>
  <c r="AK29" i="1"/>
  <c r="AK17" i="1"/>
  <c r="AK28" i="1"/>
  <c r="AK16" i="1"/>
  <c r="W56" i="1"/>
  <c r="S56" i="1"/>
  <c r="AA56" i="1"/>
  <c r="O49" i="1"/>
  <c r="S49" i="1"/>
  <c r="AA49" i="1"/>
  <c r="W49" i="1"/>
  <c r="O56" i="1"/>
  <c r="AA61" i="1"/>
  <c r="W61" i="1"/>
  <c r="AA38" i="1"/>
  <c r="S38" i="1"/>
  <c r="O38" i="1"/>
  <c r="W38" i="1"/>
  <c r="AL23" i="1" l="1"/>
  <c r="AL16" i="1"/>
  <c r="AL28" i="1"/>
  <c r="AL17" i="1"/>
  <c r="AL22" i="1"/>
  <c r="AL18" i="1"/>
  <c r="AL19" i="1"/>
  <c r="AL10" i="1"/>
  <c r="AL36" i="1"/>
  <c r="AL13" i="1"/>
  <c r="AL29" i="1"/>
  <c r="AL34" i="1"/>
  <c r="AL25" i="1"/>
  <c r="W65" i="1"/>
  <c r="O65" i="1"/>
  <c r="S65" i="1"/>
  <c r="AL11" i="1"/>
  <c r="AL37" i="1"/>
  <c r="AL4" i="1"/>
  <c r="AL30" i="1"/>
  <c r="AL35" i="1"/>
  <c r="AL7" i="1"/>
  <c r="AL12" i="1"/>
  <c r="AL5" i="1"/>
  <c r="AL31" i="1"/>
  <c r="AL24" i="1"/>
  <c r="AA6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8">
    <bk>
      <extLst>
        <ext uri="{3e2802c4-a4d2-4d8b-9148-e3be6c30e623}">
          <xlrd:rvb i="0"/>
        </ext>
      </extLst>
    </bk>
    <bk>
      <extLst>
        <ext uri="{3e2802c4-a4d2-4d8b-9148-e3be6c30e623}">
          <xlrd:rvb i="61"/>
        </ext>
      </extLst>
    </bk>
    <bk>
      <extLst>
        <ext uri="{3e2802c4-a4d2-4d8b-9148-e3be6c30e623}">
          <xlrd:rvb i="62"/>
        </ext>
      </extLst>
    </bk>
    <bk>
      <extLst>
        <ext uri="{3e2802c4-a4d2-4d8b-9148-e3be6c30e623}">
          <xlrd:rvb i="134"/>
        </ext>
      </extLst>
    </bk>
    <bk>
      <extLst>
        <ext uri="{3e2802c4-a4d2-4d8b-9148-e3be6c30e623}">
          <xlrd:rvb i="135"/>
        </ext>
      </extLst>
    </bk>
    <bk>
      <extLst>
        <ext uri="{3e2802c4-a4d2-4d8b-9148-e3be6c30e623}">
          <xlrd:rvb i="197"/>
        </ext>
      </extLst>
    </bk>
    <bk>
      <extLst>
        <ext uri="{3e2802c4-a4d2-4d8b-9148-e3be6c30e623}">
          <xlrd:rvb i="198"/>
        </ext>
      </extLst>
    </bk>
    <bk>
      <extLst>
        <ext uri="{3e2802c4-a4d2-4d8b-9148-e3be6c30e623}">
          <xlrd:rvb i="274"/>
        </ext>
      </extLst>
    </bk>
    <bk>
      <extLst>
        <ext uri="{3e2802c4-a4d2-4d8b-9148-e3be6c30e623}">
          <xlrd:rvb i="275"/>
        </ext>
      </extLst>
    </bk>
    <bk>
      <extLst>
        <ext uri="{3e2802c4-a4d2-4d8b-9148-e3be6c30e623}">
          <xlrd:rvb i="339"/>
        </ext>
      </extLst>
    </bk>
    <bk>
      <extLst>
        <ext uri="{3e2802c4-a4d2-4d8b-9148-e3be6c30e623}">
          <xlrd:rvb i="340"/>
        </ext>
      </extLst>
    </bk>
    <bk>
      <extLst>
        <ext uri="{3e2802c4-a4d2-4d8b-9148-e3be6c30e623}">
          <xlrd:rvb i="403"/>
        </ext>
      </extLst>
    </bk>
    <bk>
      <extLst>
        <ext uri="{3e2802c4-a4d2-4d8b-9148-e3be6c30e623}">
          <xlrd:rvb i="404"/>
        </ext>
      </extLst>
    </bk>
    <bk>
      <extLst>
        <ext uri="{3e2802c4-a4d2-4d8b-9148-e3be6c30e623}">
          <xlrd:rvb i="468"/>
        </ext>
      </extLst>
    </bk>
    <bk>
      <extLst>
        <ext uri="{3e2802c4-a4d2-4d8b-9148-e3be6c30e623}">
          <xlrd:rvb i="469"/>
        </ext>
      </extLst>
    </bk>
    <bk>
      <extLst>
        <ext uri="{3e2802c4-a4d2-4d8b-9148-e3be6c30e623}">
          <xlrd:rvb i="523"/>
        </ext>
      </extLst>
    </bk>
    <bk>
      <extLst>
        <ext uri="{3e2802c4-a4d2-4d8b-9148-e3be6c30e623}">
          <xlrd:rvb i="524"/>
        </ext>
      </extLst>
    </bk>
    <bk>
      <extLst>
        <ext uri="{3e2802c4-a4d2-4d8b-9148-e3be6c30e623}">
          <xlrd:rvb i="693"/>
        </ext>
      </extLst>
    </bk>
    <bk>
      <extLst>
        <ext uri="{3e2802c4-a4d2-4d8b-9148-e3be6c30e623}">
          <xlrd:rvb i="694"/>
        </ext>
      </extLst>
    </bk>
    <bk>
      <extLst>
        <ext uri="{3e2802c4-a4d2-4d8b-9148-e3be6c30e623}">
          <xlrd:rvb i="741"/>
        </ext>
      </extLst>
    </bk>
    <bk>
      <extLst>
        <ext uri="{3e2802c4-a4d2-4d8b-9148-e3be6c30e623}">
          <xlrd:rvb i="742"/>
        </ext>
      </extLst>
    </bk>
    <bk>
      <extLst>
        <ext uri="{3e2802c4-a4d2-4d8b-9148-e3be6c30e623}">
          <xlrd:rvb i="809"/>
        </ext>
      </extLst>
    </bk>
    <bk>
      <extLst>
        <ext uri="{3e2802c4-a4d2-4d8b-9148-e3be6c30e623}">
          <xlrd:rvb i="118"/>
        </ext>
      </extLst>
    </bk>
    <bk>
      <extLst>
        <ext uri="{3e2802c4-a4d2-4d8b-9148-e3be6c30e623}">
          <xlrd:rvb i="810"/>
        </ext>
      </extLst>
    </bk>
    <bk>
      <extLst>
        <ext uri="{3e2802c4-a4d2-4d8b-9148-e3be6c30e623}">
          <xlrd:rvb i="811"/>
        </ext>
      </extLst>
    </bk>
    <bk>
      <extLst>
        <ext uri="{3e2802c4-a4d2-4d8b-9148-e3be6c30e623}">
          <xlrd:rvb i="872"/>
        </ext>
      </extLst>
    </bk>
    <bk>
      <extLst>
        <ext uri="{3e2802c4-a4d2-4d8b-9148-e3be6c30e623}">
          <xlrd:rvb i="873"/>
        </ext>
      </extLst>
    </bk>
    <bk>
      <extLst>
        <ext uri="{3e2802c4-a4d2-4d8b-9148-e3be6c30e623}">
          <xlrd:rvb i="931"/>
        </ext>
      </extLst>
    </bk>
    <bk>
      <extLst>
        <ext uri="{3e2802c4-a4d2-4d8b-9148-e3be6c30e623}">
          <xlrd:rvb i="932"/>
        </ext>
      </extLst>
    </bk>
    <bk>
      <extLst>
        <ext uri="{3e2802c4-a4d2-4d8b-9148-e3be6c30e623}">
          <xlrd:rvb i="978"/>
        </ext>
      </extLst>
    </bk>
    <bk>
      <extLst>
        <ext uri="{3e2802c4-a4d2-4d8b-9148-e3be6c30e623}">
          <xlrd:rvb i="979"/>
        </ext>
      </extLst>
    </bk>
    <bk>
      <extLst>
        <ext uri="{3e2802c4-a4d2-4d8b-9148-e3be6c30e623}">
          <xlrd:rvb i="1045"/>
        </ext>
      </extLst>
    </bk>
    <bk>
      <extLst>
        <ext uri="{3e2802c4-a4d2-4d8b-9148-e3be6c30e623}">
          <xlrd:rvb i="1046"/>
        </ext>
      </extLst>
    </bk>
    <bk>
      <extLst>
        <ext uri="{3e2802c4-a4d2-4d8b-9148-e3be6c30e623}">
          <xlrd:rvb i="1091"/>
        </ext>
      </extLst>
    </bk>
    <bk>
      <extLst>
        <ext uri="{3e2802c4-a4d2-4d8b-9148-e3be6c30e623}">
          <xlrd:rvb i="1092"/>
        </ext>
      </extLst>
    </bk>
    <bk>
      <extLst>
        <ext uri="{3e2802c4-a4d2-4d8b-9148-e3be6c30e623}">
          <xlrd:rvb i="1140"/>
        </ext>
      </extLst>
    </bk>
    <bk>
      <extLst>
        <ext uri="{3e2802c4-a4d2-4d8b-9148-e3be6c30e623}">
          <xlrd:rvb i="1141"/>
        </ext>
      </extLst>
    </bk>
    <bk>
      <extLst>
        <ext uri="{3e2802c4-a4d2-4d8b-9148-e3be6c30e623}">
          <xlrd:rvb i="1224"/>
        </ext>
      </extLst>
    </bk>
    <bk>
      <extLst>
        <ext uri="{3e2802c4-a4d2-4d8b-9148-e3be6c30e623}">
          <xlrd:rvb i="1225"/>
        </ext>
      </extLst>
    </bk>
    <bk>
      <extLst>
        <ext uri="{3e2802c4-a4d2-4d8b-9148-e3be6c30e623}">
          <xlrd:rvb i="1296"/>
        </ext>
      </extLst>
    </bk>
    <bk>
      <extLst>
        <ext uri="{3e2802c4-a4d2-4d8b-9148-e3be6c30e623}">
          <xlrd:rvb i="1297"/>
        </ext>
      </extLst>
    </bk>
    <bk>
      <extLst>
        <ext uri="{3e2802c4-a4d2-4d8b-9148-e3be6c30e623}">
          <xlrd:rvb i="1426"/>
        </ext>
      </extLst>
    </bk>
    <bk>
      <extLst>
        <ext uri="{3e2802c4-a4d2-4d8b-9148-e3be6c30e623}">
          <xlrd:rvb i="1427"/>
        </ext>
      </extLst>
    </bk>
    <bk>
      <extLst>
        <ext uri="{3e2802c4-a4d2-4d8b-9148-e3be6c30e623}">
          <xlrd:rvb i="1480"/>
        </ext>
      </extLst>
    </bk>
    <bk>
      <extLst>
        <ext uri="{3e2802c4-a4d2-4d8b-9148-e3be6c30e623}">
          <xlrd:rvb i="1481"/>
        </ext>
      </extLst>
    </bk>
    <bk>
      <extLst>
        <ext uri="{3e2802c4-a4d2-4d8b-9148-e3be6c30e623}">
          <xlrd:rvb i="1541"/>
        </ext>
      </extLst>
    </bk>
    <bk>
      <extLst>
        <ext uri="{3e2802c4-a4d2-4d8b-9148-e3be6c30e623}">
          <xlrd:rvb i="1542"/>
        </ext>
      </extLst>
    </bk>
    <bk>
      <extLst>
        <ext uri="{3e2802c4-a4d2-4d8b-9148-e3be6c30e623}">
          <xlrd:rvb i="1592"/>
        </ext>
      </extLst>
    </bk>
  </futureMetadata>
  <cellMetadata count="1">
    <bk>
      <rc t="1" v="0"/>
    </bk>
  </cellMetadata>
  <valueMetadata count="48">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valueMetadata>
</metadata>
</file>

<file path=xl/sharedStrings.xml><?xml version="1.0" encoding="utf-8"?>
<sst xmlns="http://schemas.openxmlformats.org/spreadsheetml/2006/main" count="476" uniqueCount="77">
  <si>
    <t>:</t>
  </si>
  <si>
    <t>Partie</t>
  </si>
  <si>
    <t>Ergebnis</t>
  </si>
  <si>
    <t>Manuel</t>
  </si>
  <si>
    <t>Jürgen</t>
  </si>
  <si>
    <t>Christina</t>
  </si>
  <si>
    <t>Marie</t>
  </si>
  <si>
    <t>Gruppe A</t>
  </si>
  <si>
    <t>Gruppe</t>
  </si>
  <si>
    <t>Gruppenaufteilung</t>
  </si>
  <si>
    <t>Gruppe B</t>
  </si>
  <si>
    <t>Gruppe C</t>
  </si>
  <si>
    <t>Gruppe D</t>
  </si>
  <si>
    <t>Gruppe E</t>
  </si>
  <si>
    <t>Gruppe F</t>
  </si>
  <si>
    <t>Pkt.</t>
  </si>
  <si>
    <t>A</t>
  </si>
  <si>
    <t>B</t>
  </si>
  <si>
    <t>C</t>
  </si>
  <si>
    <t>D</t>
  </si>
  <si>
    <t>E</t>
  </si>
  <si>
    <t>F</t>
  </si>
  <si>
    <t>Achtelfinale</t>
  </si>
  <si>
    <t>AF1</t>
  </si>
  <si>
    <t>AF2</t>
  </si>
  <si>
    <t>AF3</t>
  </si>
  <si>
    <t>AF4</t>
  </si>
  <si>
    <t>AF5</t>
  </si>
  <si>
    <t>AF6</t>
  </si>
  <si>
    <t>AF7</t>
  </si>
  <si>
    <t>AF8</t>
  </si>
  <si>
    <t>Viertelfinale</t>
  </si>
  <si>
    <t>Zwischensumme</t>
  </si>
  <si>
    <t>VF1</t>
  </si>
  <si>
    <t>VF2</t>
  </si>
  <si>
    <t>VF3</t>
  </si>
  <si>
    <t>VF4</t>
  </si>
  <si>
    <t>Halbfinale</t>
  </si>
  <si>
    <t>HF1</t>
  </si>
  <si>
    <t>HF2</t>
  </si>
  <si>
    <t>Finale</t>
  </si>
  <si>
    <t>Punkte</t>
  </si>
  <si>
    <t>Korrektes Ergebnis</t>
  </si>
  <si>
    <t>Tendenz richtig</t>
  </si>
  <si>
    <t>Ergebnis falsch</t>
  </si>
  <si>
    <t>Platz</t>
  </si>
  <si>
    <t>1. Gruppe A</t>
  </si>
  <si>
    <t>2. Gruppe A</t>
  </si>
  <si>
    <t>2. Gruppe C</t>
  </si>
  <si>
    <t>2. Gruppe B</t>
  </si>
  <si>
    <t>1. Gruppe B</t>
  </si>
  <si>
    <t>3. Gruppe ADEF</t>
  </si>
  <si>
    <t>1. Gruppe C</t>
  </si>
  <si>
    <t>3. Gruppe DEF</t>
  </si>
  <si>
    <t>1. Gruppe F</t>
  </si>
  <si>
    <t>3. Gruppe ABC</t>
  </si>
  <si>
    <t>2. Gruppe D</t>
  </si>
  <si>
    <t>2. Gruppe E</t>
  </si>
  <si>
    <t>1. Gruppe E</t>
  </si>
  <si>
    <t>3. Gruppe ABCD</t>
  </si>
  <si>
    <t>1. Gruppe D</t>
  </si>
  <si>
    <t>2. Gruppe F</t>
  </si>
  <si>
    <t>Sieger AF3</t>
  </si>
  <si>
    <t>Sieger AF1</t>
  </si>
  <si>
    <t>Sieger AF5</t>
  </si>
  <si>
    <t>Sieger AF6</t>
  </si>
  <si>
    <t>Sieger AF7</t>
  </si>
  <si>
    <t>Sieger AF8</t>
  </si>
  <si>
    <t>Sieger AF4</t>
  </si>
  <si>
    <t>Sieger AF2</t>
  </si>
  <si>
    <t>Sieger VF1</t>
  </si>
  <si>
    <t>Sieger VF2</t>
  </si>
  <si>
    <t>Sieger VF3</t>
  </si>
  <si>
    <t>Sieger VF4</t>
  </si>
  <si>
    <t>Sieger HF1</t>
  </si>
  <si>
    <t>Sieger HF2</t>
  </si>
  <si>
    <t>Gesamtsumme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</si>
</sst>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2"/>
      <color theme="1"/>
      <name val="Aptos Narrow"/>
      <family val="2"/>
      <scheme val="minor"/>
    </font>
    <font>
      <sz val="12"/>
      <color theme="1"/>
      <name val="Aptos Narrow"/>
      <family val="2"/>
      <scheme val="minor"/>
    </font>
    <font>
      <b/>
      <sz val="16"/>
      <color theme="1"/>
      <name val="Aptos Narrow"/>
      <family val="2"/>
      <scheme val="minor"/>
    </font>
    <font>
      <sz val="16"/>
      <color theme="1"/>
      <name val="Aptos Narrow"/>
      <family val="2"/>
      <scheme val="minor"/>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1">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right" vertical="center"/>
    </xf>
    <xf numFmtId="0" fontId="3" fillId="0" borderId="0" xfId="0" applyFont="1"/>
    <xf numFmtId="0" fontId="2" fillId="0" borderId="0" xfId="0" applyFont="1"/>
    <xf numFmtId="0" fontId="3" fillId="0" borderId="0" xfId="0" applyFont="1" applyAlignment="1">
      <alignment horizontal="center" vertical="center"/>
    </xf>
    <xf numFmtId="0" fontId="5" fillId="0" borderId="0" xfId="0" applyFont="1"/>
    <xf numFmtId="0" fontId="4" fillId="0" borderId="0" xfId="0" applyFont="1"/>
    <xf numFmtId="0" fontId="5" fillId="0" borderId="0" xfId="0" applyFont="1" applyAlignment="1">
      <alignment horizontal="center" vertical="center"/>
    </xf>
    <xf numFmtId="0" fontId="1" fillId="0" borderId="39" xfId="0" applyFont="1" applyBorder="1" applyAlignment="1">
      <alignment horizontal="center" vertical="center"/>
    </xf>
    <xf numFmtId="0" fontId="1" fillId="0" borderId="16" xfId="0" applyFont="1" applyBorder="1" applyAlignment="1">
      <alignment horizontal="center" vertical="center"/>
    </xf>
    <xf numFmtId="0" fontId="4" fillId="0" borderId="0" xfId="0" applyFont="1" applyAlignment="1">
      <alignment horizontal="center"/>
    </xf>
    <xf numFmtId="0" fontId="3" fillId="0" borderId="9" xfId="0" applyFont="1" applyBorder="1" applyAlignment="1">
      <alignment horizontal="center"/>
    </xf>
    <xf numFmtId="0" fontId="3" fillId="0" borderId="7" xfId="0" applyFont="1" applyBorder="1" applyAlignment="1">
      <alignment horizontal="right" vertical="center"/>
    </xf>
    <xf numFmtId="0" fontId="3" fillId="0" borderId="8" xfId="0" applyFont="1" applyBorder="1" applyAlignment="1">
      <alignment horizontal="center" vertical="center"/>
    </xf>
    <xf numFmtId="0" fontId="3" fillId="0" borderId="8" xfId="0" applyFont="1" applyBorder="1" applyAlignment="1">
      <alignment horizont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0" xfId="0" applyFont="1" applyBorder="1" applyAlignment="1">
      <alignment horizontal="center"/>
    </xf>
    <xf numFmtId="0" fontId="3" fillId="0" borderId="44" xfId="0" applyFont="1" applyBorder="1"/>
    <xf numFmtId="0" fontId="3" fillId="0" borderId="8" xfId="0" applyFont="1" applyBorder="1"/>
    <xf numFmtId="0" fontId="3" fillId="0" borderId="6" xfId="0" applyFont="1" applyBorder="1"/>
    <xf numFmtId="0" fontId="3" fillId="0" borderId="1" xfId="0" applyFont="1" applyBorder="1" applyAlignment="1">
      <alignment horizontal="center"/>
    </xf>
    <xf numFmtId="0" fontId="3" fillId="0" borderId="3"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left"/>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xf numFmtId="0" fontId="3" fillId="0" borderId="35" xfId="0" applyFont="1" applyBorder="1"/>
    <xf numFmtId="0" fontId="3" fillId="0" borderId="34" xfId="0" applyFont="1" applyBorder="1"/>
    <xf numFmtId="0" fontId="3" fillId="0" borderId="4" xfId="0" applyFont="1" applyBorder="1"/>
    <xf numFmtId="0" fontId="3" fillId="0" borderId="2" xfId="0" applyFont="1" applyBorder="1"/>
    <xf numFmtId="0" fontId="3" fillId="0" borderId="11"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right" vertical="center"/>
    </xf>
    <xf numFmtId="0" fontId="3" fillId="0" borderId="23" xfId="0" applyFont="1" applyBorder="1" applyAlignment="1">
      <alignment horizontal="center" vertical="center"/>
    </xf>
    <xf numFmtId="0" fontId="3" fillId="0" borderId="23" xfId="0" applyFont="1" applyBorder="1" applyAlignment="1">
      <alignment horizontal="center"/>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xf numFmtId="0" fontId="3" fillId="0" borderId="36" xfId="0" applyFont="1" applyBorder="1"/>
    <xf numFmtId="0" fontId="3" fillId="0" borderId="33" xfId="0" applyFont="1" applyBorder="1"/>
    <xf numFmtId="0" fontId="3" fillId="0" borderId="23" xfId="0" applyFont="1" applyBorder="1"/>
    <xf numFmtId="0" fontId="3" fillId="0" borderId="24" xfId="0" applyFont="1" applyBorder="1"/>
    <xf numFmtId="0" fontId="3" fillId="0" borderId="20" xfId="0" applyFont="1" applyBorder="1" applyAlignment="1">
      <alignment horizontal="center"/>
    </xf>
    <xf numFmtId="0" fontId="3" fillId="0" borderId="26" xfId="0" applyFont="1" applyBorder="1"/>
    <xf numFmtId="0" fontId="3" fillId="0" borderId="25" xfId="0" applyFont="1" applyBorder="1"/>
    <xf numFmtId="0" fontId="2" fillId="0" borderId="27" xfId="0" applyFont="1" applyBorder="1" applyAlignment="1">
      <alignment horizontal="center"/>
    </xf>
    <xf numFmtId="0" fontId="2" fillId="0" borderId="28" xfId="0" applyFont="1" applyBorder="1"/>
    <xf numFmtId="0" fontId="2" fillId="0" borderId="26" xfId="0" applyFont="1" applyBorder="1"/>
    <xf numFmtId="0" fontId="2" fillId="0" borderId="25" xfId="0" applyFont="1" applyBorder="1"/>
    <xf numFmtId="0" fontId="3" fillId="0" borderId="0" xfId="0" applyFont="1" applyAlignment="1">
      <alignment horizontal="right" vertical="center"/>
    </xf>
    <xf numFmtId="0" fontId="3" fillId="0" borderId="0" xfId="0" applyFont="1" applyAlignment="1">
      <alignment horizontal="center"/>
    </xf>
    <xf numFmtId="0" fontId="3" fillId="0" borderId="0" xfId="0" applyFont="1" applyAlignment="1">
      <alignment horizontal="left"/>
    </xf>
    <xf numFmtId="0" fontId="3" fillId="0" borderId="19" xfId="0" applyFont="1" applyBorder="1" applyAlignment="1">
      <alignment horizontal="center"/>
    </xf>
    <xf numFmtId="0" fontId="3" fillId="0" borderId="31" xfId="0" applyFont="1" applyBorder="1" applyAlignment="1">
      <alignment horizontal="right" vertical="center"/>
    </xf>
    <xf numFmtId="0" fontId="3" fillId="0" borderId="32" xfId="0" applyFont="1" applyBorder="1" applyAlignment="1">
      <alignment horizontal="center" vertical="center"/>
    </xf>
    <xf numFmtId="0" fontId="3" fillId="0" borderId="32" xfId="0" applyFont="1" applyBorder="1" applyAlignment="1">
      <alignment horizontal="center"/>
    </xf>
    <xf numFmtId="0" fontId="3" fillId="0" borderId="32" xfId="0" applyFont="1" applyBorder="1" applyAlignment="1">
      <alignment horizontal="left"/>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xf numFmtId="0" fontId="3" fillId="0" borderId="5" xfId="0" applyFont="1" applyBorder="1"/>
    <xf numFmtId="0" fontId="3" fillId="0" borderId="31" xfId="0" applyFont="1" applyBorder="1"/>
    <xf numFmtId="0" fontId="2" fillId="0" borderId="8" xfId="0" applyFont="1" applyBorder="1"/>
    <xf numFmtId="0" fontId="3" fillId="0" borderId="32" xfId="0" applyFont="1" applyBorder="1"/>
    <xf numFmtId="0" fontId="2" fillId="0" borderId="29" xfId="0" applyFont="1" applyBorder="1" applyAlignment="1">
      <alignment horizontal="center"/>
    </xf>
    <xf numFmtId="0" fontId="2" fillId="0" borderId="30" xfId="0" applyFont="1" applyBorder="1" applyAlignment="1">
      <alignment horizontal="center"/>
    </xf>
    <xf numFmtId="0" fontId="2" fillId="0" borderId="26" xfId="0" applyFont="1" applyBorder="1" applyAlignment="1">
      <alignment horizontal="right"/>
    </xf>
    <xf numFmtId="0" fontId="4" fillId="0" borderId="0" xfId="0" applyFont="1" applyAlignment="1">
      <alignment horizontal="right"/>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microsoft.com/office/2017/06/relationships/rdSupportingPropertyBagStructure" Target="richData/rdsupportingpropertybagstructure.xml"/><Relationship Id="rId3" Type="http://schemas.openxmlformats.org/officeDocument/2006/relationships/theme" Target="theme/theme1.xml"/><Relationship Id="rId7" Type="http://schemas.microsoft.com/office/2020/07/relationships/rdRichValueWebImage" Target="richData/rdRichValueWebImage.xml"/><Relationship Id="rId12" Type="http://schemas.microsoft.com/office/2017/06/relationships/richStyles" Target="richData/rich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dArray" Target="richData/rdarray.xml"/><Relationship Id="rId5" Type="http://schemas.openxmlformats.org/officeDocument/2006/relationships/sharedStrings" Target="sharedString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styles" Target="styles.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th?id=OSK.9ceac8ae44c27e1cafa3fc2862b8fafa&amp;qlt=95" TargetMode="External"/><Relationship Id="rId21" Type="http://schemas.openxmlformats.org/officeDocument/2006/relationships/hyperlink" Target="https://www.bing.com/images/search?form=xlimg&amp;q=Kroatien" TargetMode="External"/><Relationship Id="rId42" Type="http://schemas.openxmlformats.org/officeDocument/2006/relationships/hyperlink" Target="https://www.bing.com/images/search?form=xlimg&amp;q=Niederlande" TargetMode="External"/><Relationship Id="rId47" Type="http://schemas.openxmlformats.org/officeDocument/2006/relationships/hyperlink" Target="https://www.bing.com/th?id=OSK.tqE0Pz4UGQb6lr7xXNGuLvTPNWgiwjJkc5jjE_iBCeM&amp;qlt=95" TargetMode="External"/><Relationship Id="rId63" Type="http://schemas.openxmlformats.org/officeDocument/2006/relationships/hyperlink" Target="https://www.bing.com/images/search?form=xlimg&amp;q=T%c3%bcrkei" TargetMode="External"/><Relationship Id="rId68" Type="http://schemas.openxmlformats.org/officeDocument/2006/relationships/hyperlink" Target="https://www.bing.com/th?id=OSK.214846b0f447adcbce7f2272167f0ea3&amp;qlt=95" TargetMode="External"/><Relationship Id="rId2" Type="http://schemas.openxmlformats.org/officeDocument/2006/relationships/hyperlink" Target="https://www.bing.com/images/search?form=xlimg&amp;q=Deutschland" TargetMode="External"/><Relationship Id="rId16" Type="http://schemas.openxmlformats.org/officeDocument/2006/relationships/image" Target="../media/image4.806185a7f901e88a63158f8d2854afd8"/><Relationship Id="rId29" Type="http://schemas.openxmlformats.org/officeDocument/2006/relationships/hyperlink" Target="https://www.bing.com/th?id=OSK.53f81b11a7aaa1c4d9e7639c910dd8ac&amp;qlt=95" TargetMode="External"/><Relationship Id="rId11" Type="http://schemas.openxmlformats.org/officeDocument/2006/relationships/hyperlink" Target="https://www.bing.com/th?id=OSK.wy4pzA5Gl5MrcA0w8LvjIF7Nup_tCnkfwl3zvGAPoDw&amp;qlt=95" TargetMode="External"/><Relationship Id="rId24" Type="http://schemas.openxmlformats.org/officeDocument/2006/relationships/hyperlink" Target="https://www.bing.com/images/search?form=xlimg&amp;q=Italien" TargetMode="External"/><Relationship Id="rId32" Type="http://schemas.openxmlformats.org/officeDocument/2006/relationships/hyperlink" Target="https://www.bing.com/th?id=OSK.bf414f09f0a984a5e969d2fdf5661511&amp;qlt=95" TargetMode="External"/><Relationship Id="rId37" Type="http://schemas.openxmlformats.org/officeDocument/2006/relationships/image" Target="../media/image11.f6615073e38528e7ad36c55881df2857"/><Relationship Id="rId40" Type="http://schemas.openxmlformats.org/officeDocument/2006/relationships/image" Target="../media/image12.iwrZ0q65HijQt2alSrugw3q"/><Relationship Id="rId45" Type="http://schemas.openxmlformats.org/officeDocument/2006/relationships/hyperlink" Target="https://www.bing.com/images/search?form=xlimg&amp;q=%c3%96sterreich" TargetMode="External"/><Relationship Id="rId53" Type="http://schemas.openxmlformats.org/officeDocument/2006/relationships/hyperlink" Target="https://www.bing.com/th?id=OSK.1fd33b043ef02bb87a35c57b5e830451&amp;qlt=95" TargetMode="External"/><Relationship Id="rId58" Type="http://schemas.openxmlformats.org/officeDocument/2006/relationships/image" Target="../media/image18.pJymyoJdbKzYfnT9la9LASpIB54lDIZgslbkDEWIVPI"/><Relationship Id="rId66" Type="http://schemas.openxmlformats.org/officeDocument/2006/relationships/hyperlink" Target="https://www.bing.com/images/search?form=xlimg&amp;q=Georgien" TargetMode="External"/><Relationship Id="rId5" Type="http://schemas.openxmlformats.org/officeDocument/2006/relationships/hyperlink" Target="https://www.bing.com/images/search?form=xlimg&amp;q=Schottland" TargetMode="External"/><Relationship Id="rId61" Type="http://schemas.openxmlformats.org/officeDocument/2006/relationships/image" Target="../media/image19.3M4PyoZfewJb52kWk0bEaXk2XDJ"/><Relationship Id="rId19" Type="http://schemas.openxmlformats.org/officeDocument/2006/relationships/image" Target="../media/image5.13d378a5277588c05eb0943426dc9f87"/><Relationship Id="rId14" Type="http://schemas.openxmlformats.org/officeDocument/2006/relationships/hyperlink" Target="https://www.bing.com/th?id=OSK.806185a7f901e88a63158f8d2854afd8&amp;qlt=95" TargetMode="External"/><Relationship Id="rId22" Type="http://schemas.openxmlformats.org/officeDocument/2006/relationships/image" Target="../media/image6.40107baf312501daac980c94d1af564d"/><Relationship Id="rId27" Type="http://schemas.openxmlformats.org/officeDocument/2006/relationships/hyperlink" Target="https://www.bing.com/images/search?form=xlimg&amp;q=Albanien" TargetMode="External"/><Relationship Id="rId30" Type="http://schemas.openxmlformats.org/officeDocument/2006/relationships/hyperlink" Target="https://www.bing.com/images/search?form=xlimg&amp;q=Slowenien" TargetMode="External"/><Relationship Id="rId35" Type="http://schemas.openxmlformats.org/officeDocument/2006/relationships/hyperlink" Target="https://www.bing.com/th?id=OSK.f6615073e38528e7ad36c55881df2857&amp;qlt=95" TargetMode="External"/><Relationship Id="rId43" Type="http://schemas.openxmlformats.org/officeDocument/2006/relationships/image" Target="../media/image13.jpeg"/><Relationship Id="rId48" Type="http://schemas.openxmlformats.org/officeDocument/2006/relationships/hyperlink" Target="https://www.bing.com/images/search?form=xlimg&amp;q=Frankreich" TargetMode="External"/><Relationship Id="rId56" Type="http://schemas.openxmlformats.org/officeDocument/2006/relationships/hyperlink" Target="https://www.bing.com/th?id=OSK.pJymyoJdbKzYfnT9la9LASpIB54lDIZgslbkDEWIVPI&amp;qlt=95" TargetMode="External"/><Relationship Id="rId64" Type="http://schemas.openxmlformats.org/officeDocument/2006/relationships/image" Target="../media/image20.30af403b523563936127b53e13b7d0f7"/><Relationship Id="rId69" Type="http://schemas.openxmlformats.org/officeDocument/2006/relationships/hyperlink" Target="https://www.bing.com/images/search?form=xlimg&amp;q=Portugal" TargetMode="External"/><Relationship Id="rId8" Type="http://schemas.openxmlformats.org/officeDocument/2006/relationships/hyperlink" Target="https://www.bing.com/images/search?form=xlimg&amp;q=Vereinigtes%20K%c3%b6nigreich" TargetMode="External"/><Relationship Id="rId51" Type="http://schemas.openxmlformats.org/officeDocument/2006/relationships/hyperlink" Target="https://www.bing.com/images/search?form=xlimg&amp;q=Belgien" TargetMode="External"/><Relationship Id="rId72" Type="http://schemas.openxmlformats.org/officeDocument/2006/relationships/hyperlink" Target="https://www.bing.com/images/search?form=xlimg&amp;q=Tschechien" TargetMode="External"/><Relationship Id="rId3" Type="http://schemas.openxmlformats.org/officeDocument/2006/relationships/image" Target="../media/image1.XjJZ0ZigKKpFjCViVG12nnIodLs1hyGwcass0UVo"/><Relationship Id="rId12" Type="http://schemas.openxmlformats.org/officeDocument/2006/relationships/hyperlink" Target="https://www.bing.com/images/search?form=xlimg&amp;q=Ungarn" TargetMode="External"/><Relationship Id="rId17" Type="http://schemas.openxmlformats.org/officeDocument/2006/relationships/hyperlink" Target="https://www.bing.com/th?id=OSK.13d378a5277588c05eb0943426dc9f87&amp;qlt=95" TargetMode="External"/><Relationship Id="rId25" Type="http://schemas.openxmlformats.org/officeDocument/2006/relationships/image" Target="../media/image7.NIEaeg8fWtHn9Hka424wfR6OhPMS3ahfRZD9juT9L3o"/><Relationship Id="rId33" Type="http://schemas.openxmlformats.org/officeDocument/2006/relationships/hyperlink" Target="https://www.bing.com/images/search?form=xlimg&amp;q=D%c3%a4nemark" TargetMode="External"/><Relationship Id="rId38" Type="http://schemas.openxmlformats.org/officeDocument/2006/relationships/hyperlink" Target="https://www.bing.com/th?id=OSK.iwrZ0q65HijQt2alSrugw3q-W8XzDvDss3ZENBVGqBQ&amp;qlt=95" TargetMode="External"/><Relationship Id="rId46" Type="http://schemas.openxmlformats.org/officeDocument/2006/relationships/image" Target="../media/image14.FvBMVpYIE1ndqUK2"/><Relationship Id="rId59" Type="http://schemas.openxmlformats.org/officeDocument/2006/relationships/hyperlink" Target="https://www.bing.com/th?id=OSK.3M4PyoZfewJb52kWk0bEaXk2XDJ_V6xEXLS0eY-hJsk&amp;qlt=95" TargetMode="External"/><Relationship Id="rId67" Type="http://schemas.openxmlformats.org/officeDocument/2006/relationships/image" Target="../media/image21.7036bed914dde5e4ac28ab6a1bbcd735"/><Relationship Id="rId20" Type="http://schemas.openxmlformats.org/officeDocument/2006/relationships/hyperlink" Target="https://www.bing.com/th?id=OSK.40107baf312501daac980c94d1af564d&amp;qlt=95" TargetMode="External"/><Relationship Id="rId41" Type="http://schemas.openxmlformats.org/officeDocument/2006/relationships/hyperlink" Target="https://www.bing.com/th?id=OSK._JCOKma46taiw38f1lhdIXyHxe4_1iSF1hB3jw1tyaY&amp;qlt=95" TargetMode="External"/><Relationship Id="rId54" Type="http://schemas.openxmlformats.org/officeDocument/2006/relationships/hyperlink" Target="https://www.bing.com/images/search?form=xlimg&amp;q=Slowakei" TargetMode="External"/><Relationship Id="rId62" Type="http://schemas.openxmlformats.org/officeDocument/2006/relationships/hyperlink" Target="https://www.bing.com/th?id=OSK.30af403b523563936127b53e13b7d0f7&amp;qlt=95" TargetMode="External"/><Relationship Id="rId70" Type="http://schemas.openxmlformats.org/officeDocument/2006/relationships/image" Target="../media/image22.214846b0f447adcbce7f2272167f0ea3"/><Relationship Id="rId1" Type="http://schemas.openxmlformats.org/officeDocument/2006/relationships/hyperlink" Target="https://www.bing.com/th?id=OSK.XjJZ0ZigKKpFjCViVG12nnIodLs1hyGwcass0UVo-GY&amp;qlt=95" TargetMode="External"/><Relationship Id="rId6" Type="http://schemas.openxmlformats.org/officeDocument/2006/relationships/image" Target="../media/image2.369ee3aae41675485ae5e43eb0920666"/><Relationship Id="rId15" Type="http://schemas.openxmlformats.org/officeDocument/2006/relationships/hyperlink" Target="https://www.bing.com/images/search?form=xlimg&amp;q=Schweiz" TargetMode="External"/><Relationship Id="rId23" Type="http://schemas.openxmlformats.org/officeDocument/2006/relationships/hyperlink" Target="https://www.bing.com/th?id=OSK.NIEaeg8fWtHn9Hka424wfR6OhPMS3ahfRZD9juT9L3o&amp;qlt=95" TargetMode="External"/><Relationship Id="rId28" Type="http://schemas.openxmlformats.org/officeDocument/2006/relationships/image" Target="../media/image8.9ceac8ae44c27e1cafa3fc2862b8fafa"/><Relationship Id="rId36" Type="http://schemas.openxmlformats.org/officeDocument/2006/relationships/hyperlink" Target="https://www.bing.com/images/search?form=xlimg&amp;q=Serbien" TargetMode="External"/><Relationship Id="rId49" Type="http://schemas.openxmlformats.org/officeDocument/2006/relationships/image" Target="../media/image15.tqE0Pz4UGQb6lr7xXNGuLvTPNWgiwjJkc5jjE"/><Relationship Id="rId57" Type="http://schemas.openxmlformats.org/officeDocument/2006/relationships/hyperlink" Target="https://www.bing.com/images/search?form=xlimg&amp;q=Rum%c3%a4nien" TargetMode="External"/><Relationship Id="rId10" Type="http://schemas.openxmlformats.org/officeDocument/2006/relationships/hyperlink" Target="https://www.bing.com/images/search?form=xlimg&amp;q=England" TargetMode="External"/><Relationship Id="rId31" Type="http://schemas.openxmlformats.org/officeDocument/2006/relationships/image" Target="../media/image9.53f81b11a7aaa1c4d9e7639c910dd8ac"/><Relationship Id="rId44" Type="http://schemas.openxmlformats.org/officeDocument/2006/relationships/hyperlink" Target="https://www.bing.com/th?id=OSK.FvBMVpYIE1ndqUK2_R0D_TVsNPeu1X-yTyuzFxKS6cg&amp;qlt=95" TargetMode="External"/><Relationship Id="rId52" Type="http://schemas.openxmlformats.org/officeDocument/2006/relationships/image" Target="../media/image16.fiNj3Bi8S6RDO8"/><Relationship Id="rId60" Type="http://schemas.openxmlformats.org/officeDocument/2006/relationships/hyperlink" Target="https://www.bing.com/images/search?form=xlimg&amp;q=Ukraine" TargetMode="External"/><Relationship Id="rId65" Type="http://schemas.openxmlformats.org/officeDocument/2006/relationships/hyperlink" Target="https://www.bing.com/th?id=OSK.7036bed914dde5e4ac28ab6a1bbcd735&amp;qlt=95" TargetMode="External"/><Relationship Id="rId73" Type="http://schemas.openxmlformats.org/officeDocument/2006/relationships/image" Target="../media/image23.100a483b9c0604d2fbd24c2457366183"/><Relationship Id="rId4" Type="http://schemas.openxmlformats.org/officeDocument/2006/relationships/hyperlink" Target="https://www.bing.com/th?id=OSK.369ee3aae41675485ae5e43eb0920666&amp;qlt=95" TargetMode="External"/><Relationship Id="rId9" Type="http://schemas.openxmlformats.org/officeDocument/2006/relationships/hyperlink" Target="https://www.bing.com/th?id=OSK.5102ec32521781f1f884bc30f8805b20&amp;qlt=95" TargetMode="External"/><Relationship Id="rId13" Type="http://schemas.openxmlformats.org/officeDocument/2006/relationships/image" Target="../media/image3.wy4pzA5Gl5MrcA0w8LvjIF7Nup"/><Relationship Id="rId18" Type="http://schemas.openxmlformats.org/officeDocument/2006/relationships/hyperlink" Target="https://www.bing.com/images/search?form=xlimg&amp;q=Spanien" TargetMode="External"/><Relationship Id="rId39" Type="http://schemas.openxmlformats.org/officeDocument/2006/relationships/hyperlink" Target="https://www.bing.com/images/search?form=xlimg&amp;q=Polen" TargetMode="External"/><Relationship Id="rId34" Type="http://schemas.openxmlformats.org/officeDocument/2006/relationships/image" Target="../media/image10.bf414f09f0a984a5e969d2fdf5661511"/><Relationship Id="rId50" Type="http://schemas.openxmlformats.org/officeDocument/2006/relationships/hyperlink" Target="https://www.bing.com/th?id=OSK.fiNj3Bi8S6RDO8_wglYuqJgukLjPEniCsn7VZwe9cWw&amp;qlt=95" TargetMode="External"/><Relationship Id="rId55" Type="http://schemas.openxmlformats.org/officeDocument/2006/relationships/image" Target="../media/image17.1fd33b043ef02bb87a35c57b5e830451"/><Relationship Id="rId7" Type="http://schemas.openxmlformats.org/officeDocument/2006/relationships/hyperlink" Target="https://www.bing.com/th?id=OSK.aecac162c60e94c54df309e9d61069a8&amp;qlt=95" TargetMode="External"/><Relationship Id="rId71" Type="http://schemas.openxmlformats.org/officeDocument/2006/relationships/hyperlink" Target="https://www.bing.com/th?id=OSK.100a483b9c0604d2fbd24c2457366183&amp;qlt=95" TargetMode="Externa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2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blip r:id="rId3"/>
  </webImageSrd>
  <webImageSrd>
    <address r:id="rId4"/>
    <moreImagesAddress r:id="rId5"/>
    <blip r:id="rId6"/>
  </webImageSrd>
  <webImageSrd>
    <address r:id="rId7"/>
    <moreImagesAddress r:id="rId8"/>
  </webImageSrd>
  <webImageSrd>
    <address r:id="rId9"/>
    <moreImagesAddress r:id="rId10"/>
  </webImageSrd>
  <webImageSrd>
    <address r:id="rId11"/>
    <moreImagesAddress r:id="rId12"/>
    <blip r:id="rId13"/>
  </webImageSrd>
  <webImageSrd>
    <address r:id="rId14"/>
    <moreImagesAddress r:id="rId15"/>
    <blip r:id="rId16"/>
  </webImageSrd>
  <webImageSrd>
    <address r:id="rId17"/>
    <moreImagesAddress r:id="rId18"/>
    <blip r:id="rId19"/>
  </webImageSrd>
  <webImageSrd>
    <address r:id="rId20"/>
    <moreImagesAddress r:id="rId21"/>
    <blip r:id="rId22"/>
  </webImageSrd>
  <webImageSrd>
    <address r:id="rId23"/>
    <moreImagesAddress r:id="rId24"/>
    <blip r:id="rId25"/>
  </webImageSrd>
  <webImageSrd>
    <address r:id="rId26"/>
    <moreImagesAddress r:id="rId27"/>
    <blip r:id="rId28"/>
  </webImageSrd>
  <webImageSrd>
    <address r:id="rId29"/>
    <moreImagesAddress r:id="rId30"/>
    <blip r:id="rId31"/>
  </webImageSrd>
  <webImageSrd>
    <address r:id="rId32"/>
    <moreImagesAddress r:id="rId33"/>
    <blip r:id="rId34"/>
  </webImageSrd>
  <webImageSrd>
    <address r:id="rId35"/>
    <moreImagesAddress r:id="rId36"/>
    <blip r:id="rId37"/>
  </webImageSrd>
  <webImageSrd>
    <address r:id="rId38"/>
    <moreImagesAddress r:id="rId39"/>
    <blip r:id="rId40"/>
  </webImageSrd>
  <webImageSrd>
    <address r:id="rId41"/>
    <moreImagesAddress r:id="rId42"/>
    <blip r:id="rId43"/>
  </webImageSrd>
  <webImageSrd>
    <address r:id="rId44"/>
    <moreImagesAddress r:id="rId45"/>
    <blip r:id="rId46"/>
  </webImageSrd>
  <webImageSrd>
    <address r:id="rId47"/>
    <moreImagesAddress r:id="rId48"/>
    <blip r:id="rId49"/>
  </webImageSrd>
  <webImageSrd>
    <address r:id="rId50"/>
    <moreImagesAddress r:id="rId51"/>
    <blip r:id="rId52"/>
  </webImageSrd>
  <webImageSrd>
    <address r:id="rId53"/>
    <moreImagesAddress r:id="rId54"/>
    <blip r:id="rId55"/>
  </webImageSrd>
  <webImageSrd>
    <address r:id="rId56"/>
    <moreImagesAddress r:id="rId57"/>
    <blip r:id="rId58"/>
  </webImageSrd>
  <webImageSrd>
    <address r:id="rId59"/>
    <moreImagesAddress r:id="rId60"/>
    <blip r:id="rId61"/>
  </webImageSrd>
  <webImageSrd>
    <address r:id="rId62"/>
    <moreImagesAddress r:id="rId63"/>
    <blip r:id="rId64"/>
  </webImageSrd>
  <webImageSrd>
    <address r:id="rId65"/>
    <moreImagesAddress r:id="rId66"/>
    <blip r:id="rId67"/>
  </webImageSrd>
  <webImageSrd>
    <address r:id="rId68"/>
    <moreImagesAddress r:id="rId69"/>
    <blip r:id="rId70"/>
  </webImageSrd>
  <webImageSrd>
    <address r:id="rId71"/>
    <moreImagesAddress r:id="rId72"/>
    <blip r:id="rId73"/>
  </webImageSrd>
</webImagesSrd>
</file>

<file path=xl/richData/rdarray.xml><?xml version="1.0" encoding="utf-8"?>
<arrayData xmlns="http://schemas.microsoft.com/office/spreadsheetml/2017/richdata2" count="77">
  <a r="2">
    <v t="r">2</v>
    <v t="r">3</v>
  </a>
  <a r="1">
    <v t="s">Deutsche Sprache</v>
  </a>
  <a r="15">
    <v t="r">43</v>
    <v t="r">44</v>
    <v t="r">30</v>
    <v t="r">45</v>
    <v t="r">46</v>
    <v t="r">47</v>
    <v t="r">48</v>
    <v t="r">49</v>
    <v t="r">50</v>
    <v t="r">51</v>
    <v t="r">52</v>
    <v t="r">53</v>
    <v t="r">54</v>
    <v t="r">55</v>
    <v t="r">56</v>
  </a>
  <a r="1">
    <v t="s">Mitteleuropäische Zeit</v>
  </a>
  <a r="2">
    <v t="r">63</v>
    <v t="r">64</v>
  </a>
  <a r="4">
    <v t="s">British Sign Language</v>
    <v t="s">Schottisches Englisch</v>
    <v t="s">Scots</v>
    <v t="s">Schottisch-gälische Sprache</v>
  </a>
  <a r="2">
    <v t="r">64</v>
    <v t="r">79</v>
  </a>
  <a r="1">
    <v t="s">Englische Sprache</v>
  </a>
  <a r="4">
    <v t="r">118</v>
    <v t="r">119</v>
    <v t="r">62</v>
    <v t="r">120</v>
  </a>
  <a r="2">
    <v t="s">Greenwich Mean Time</v>
    <v t="s">Western European Time</v>
  </a>
  <a r="1">
    <v t="r">64</v>
  </a>
  <a r="2">
    <v t="r">137</v>
    <v t="r">138</v>
  </a>
  <a r="1">
    <v t="s">Ungarische Sprache</v>
  </a>
  <a r="19">
    <v t="r">176</v>
    <v t="r">177</v>
    <v t="r">178</v>
    <v t="r">179</v>
    <v t="r">164</v>
    <v t="r">180</v>
    <v t="r">181</v>
    <v t="r">182</v>
    <v t="r">183</v>
    <v t="r">184</v>
    <v t="r">185</v>
    <v t="r">186</v>
    <v t="r">187</v>
    <v t="r">188</v>
    <v t="r">189</v>
    <v t="r">190</v>
    <v t="r">191</v>
    <v t="r">192</v>
    <v t="r">193</v>
  </a>
  <a r="7">
    <v t="r">200</v>
    <v t="r">201</v>
    <v t="r">202</v>
    <v t="r">203</v>
    <v t="r">204</v>
    <v t="r">205</v>
    <v t="r">206</v>
  </a>
  <a r="4">
    <v t="s">Italienische Sprache</v>
    <v t="s">Bündnerromanisch</v>
    <v t="s">Deutsche Sprache</v>
    <v t="s">Französische Sprache</v>
  </a>
  <a r="25">
    <v t="r">246</v>
    <v t="r">247</v>
    <v t="r">248</v>
    <v t="r">249</v>
    <v t="r">250</v>
    <v t="r">251</v>
    <v t="r">252</v>
    <v t="r">253</v>
    <v t="r">254</v>
    <v t="r">255</v>
    <v t="r">256</v>
    <v t="r">257</v>
    <v t="r">258</v>
    <v t="r">259</v>
    <v t="r">260</v>
    <v t="r">261</v>
    <v t="r">262</v>
    <v t="r">263</v>
    <v t="r">264</v>
    <v t="r">265</v>
    <v t="r">266</v>
    <v t="r">267</v>
    <v t="r">268</v>
    <v t="r">269</v>
    <v t="r">270</v>
  </a>
  <a r="2">
    <v t="r">277</v>
    <v t="r">278</v>
  </a>
  <a r="1">
    <v t="s">Spanische Sprache</v>
  </a>
  <a r="18">
    <v t="r">318</v>
    <v t="r">319</v>
    <v t="r">320</v>
    <v t="r">321</v>
    <v t="r">322</v>
    <v t="r">323</v>
    <v t="r">324</v>
    <v t="r">325</v>
    <v t="r">326</v>
    <v t="r">327</v>
    <v t="r">328</v>
    <v t="r">329</v>
    <v t="r">330</v>
    <v t="r">331</v>
    <v t="r">332</v>
    <v t="r">333</v>
    <v t="r">334</v>
    <v t="r">335</v>
  </a>
  <a r="2">
    <v t="r">342</v>
    <v t="r">343</v>
  </a>
  <a r="1">
    <v t="s">Kroatische Sprache</v>
  </a>
  <a r="21">
    <v t="r">380</v>
    <v t="r">381</v>
    <v t="r">382</v>
    <v t="r">383</v>
    <v t="r">384</v>
    <v t="r">385</v>
    <v t="r">386</v>
    <v t="r">387</v>
    <v t="r">388</v>
    <v t="r">389</v>
    <v t="r">390</v>
    <v t="r">391</v>
    <v t="r">392</v>
    <v t="r">393</v>
    <v t="r">394</v>
    <v t="r">395</v>
    <v t="r">396</v>
    <v t="r">397</v>
    <v t="r">398</v>
    <v t="r">399</v>
    <v t="r">368</v>
  </a>
  <a r="2">
    <v t="r">406</v>
    <v t="r">407</v>
  </a>
  <a r="1">
    <v t="s">Italienische Sprache</v>
  </a>
  <a r="20">
    <v t="r">445</v>
    <v t="r">446</v>
    <v t="r">447</v>
    <v t="r">448</v>
    <v t="r">449</v>
    <v t="r">450</v>
    <v t="r">451</v>
    <v t="r">452</v>
    <v t="r">453</v>
    <v t="r">454</v>
    <v t="r">455</v>
    <v t="r">456</v>
    <v t="r">457</v>
    <v t="r">458</v>
    <v t="r">459</v>
    <v t="r">460</v>
    <v t="r">461</v>
    <v t="r">462</v>
    <v t="r">463</v>
    <v t="r">464</v>
  </a>
  <a r="2">
    <v t="r">471</v>
    <v t="r">472</v>
  </a>
  <a r="1">
    <v t="s">Albanische Sprache</v>
  </a>
  <a r="12">
    <v t="r">508</v>
    <v t="r">509</v>
    <v t="r">510</v>
    <v t="r">511</v>
    <v t="r">512</v>
    <v t="r">513</v>
    <v t="r">514</v>
    <v t="r">515</v>
    <v t="r">516</v>
    <v t="r">517</v>
    <v t="r">518</v>
    <v t="r">519</v>
  </a>
  <a r="2">
    <v t="r">526</v>
    <v t="r">527</v>
  </a>
  <a r="1">
    <v t="s">Slowenische Sprache</v>
  </a>
  <a r="125">
    <v t="r">565</v>
    <v t="r">566</v>
    <v t="r">567</v>
    <v t="r">568</v>
    <v t="r">569</v>
    <v t="r">570</v>
    <v t="r">571</v>
    <v t="r">572</v>
    <v t="r">573</v>
    <v t="r">574</v>
    <v t="r">575</v>
    <v t="r">576</v>
    <v t="r">577</v>
    <v t="r">578</v>
    <v t="r">579</v>
    <v t="r">580</v>
    <v t="r">581</v>
    <v t="r">582</v>
    <v t="r">583</v>
    <v t="r">584</v>
    <v t="r">585</v>
    <v t="r">586</v>
    <v t="r">587</v>
    <v t="r">588</v>
    <v t="r">589</v>
    <v t="r">590</v>
    <v t="r">591</v>
    <v t="r">592</v>
    <v t="r">593</v>
    <v t="r">594</v>
    <v t="r">595</v>
    <v t="r">596</v>
    <v t="r">597</v>
    <v t="r">598</v>
    <v t="r">599</v>
    <v t="r">600</v>
    <v t="r">601</v>
    <v t="r">602</v>
    <v t="r">603</v>
    <v t="r">604</v>
    <v t="r">605</v>
    <v t="r">606</v>
    <v t="r">607</v>
    <v t="r">608</v>
    <v t="r">609</v>
    <v t="r">610</v>
    <v t="r">611</v>
    <v t="r">612</v>
    <v t="r">613</v>
    <v t="r">614</v>
    <v t="r">615</v>
    <v t="r">616</v>
    <v t="r">617</v>
    <v t="r">618</v>
    <v t="r">619</v>
    <v t="r">620</v>
    <v t="r">621</v>
    <v t="r">622</v>
    <v t="r">623</v>
    <v t="r">624</v>
    <v t="r">625</v>
    <v t="r">626</v>
    <v t="r">627</v>
    <v t="r">628</v>
    <v t="r">629</v>
    <v t="r">630</v>
    <v t="r">631</v>
    <v t="r">632</v>
    <v t="r">633</v>
    <v t="r">634</v>
    <v t="r">635</v>
    <v t="r">636</v>
    <v t="r">637</v>
    <v t="r">638</v>
    <v t="r">639</v>
    <v t="r">640</v>
    <v t="r">641</v>
    <v t="r">642</v>
    <v t="r">643</v>
    <v t="r">644</v>
    <v t="r">645</v>
    <v t="r">646</v>
    <v t="r">647</v>
    <v t="r">648</v>
    <v t="r">649</v>
    <v t="r">650</v>
    <v t="r">651</v>
    <v t="r">652</v>
    <v t="r">653</v>
    <v t="r">654</v>
    <v t="r">655</v>
    <v t="r">656</v>
    <v t="r">657</v>
    <v t="r">658</v>
    <v t="r">659</v>
    <v t="r">660</v>
    <v t="r">661</v>
    <v t="r">662</v>
    <v t="r">663</v>
    <v t="r">664</v>
    <v t="r">665</v>
    <v t="r">666</v>
    <v t="r">667</v>
    <v t="r">668</v>
    <v t="r">669</v>
    <v t="r">670</v>
    <v t="r">671</v>
    <v t="r">672</v>
    <v t="r">673</v>
    <v t="r">674</v>
    <v t="r">675</v>
    <v t="r">676</v>
    <v t="r">677</v>
    <v t="r">678</v>
    <v t="r">679</v>
    <v t="r">680</v>
    <v t="r">681</v>
    <v t="r">682</v>
    <v t="r">683</v>
    <v t="r">684</v>
    <v t="r">685</v>
    <v t="r">686</v>
    <v t="r">687</v>
    <v t="r">688</v>
    <v t="r">689</v>
  </a>
  <a r="2">
    <v t="r">696</v>
    <v t="r">697</v>
  </a>
  <a r="1">
    <v t="s">Dänische Sprache</v>
  </a>
  <a r="5">
    <v t="r">733</v>
    <v t="r">734</v>
    <v t="r">735</v>
    <v t="r">736</v>
    <v t="r">737</v>
  </a>
  <a r="2">
    <v t="r">744</v>
    <v t="r">745</v>
  </a>
  <a r="1">
    <v t="s">Serbische Sprache</v>
  </a>
  <a r="24">
    <v t="r">782</v>
    <v t="r">783</v>
    <v t="r">784</v>
    <v t="r">785</v>
    <v t="r">786</v>
    <v t="r">787</v>
    <v t="r">788</v>
    <v t="r">789</v>
    <v t="r">790</v>
    <v t="r">791</v>
    <v t="r">792</v>
    <v t="r">793</v>
    <v t="r">794</v>
    <v t="r">795</v>
    <v t="r">796</v>
    <v t="r">797</v>
    <v t="r">798</v>
    <v t="r">799</v>
    <v t="r">800</v>
    <v t="r">801</v>
    <v t="r">802</v>
    <v t="r">803</v>
    <v t="r">804</v>
    <v t="r">805</v>
  </a>
  <a r="2">
    <v t="r">813</v>
    <v t="r">814</v>
  </a>
  <a r="1">
    <v t="s">Polnische Sprache</v>
  </a>
  <a r="16">
    <v t="r">853</v>
    <v t="r">854</v>
    <v t="r">855</v>
    <v t="r">856</v>
    <v t="r">857</v>
    <v t="r">858</v>
    <v t="r">859</v>
    <v t="r">860</v>
    <v t="r">861</v>
    <v t="r">862</v>
    <v t="r">863</v>
    <v t="r">864</v>
    <v t="r">865</v>
    <v t="r">866</v>
    <v t="r">867</v>
    <v t="r">868</v>
  </a>
  <a r="2">
    <v t="r">875</v>
    <v t="r">876</v>
  </a>
  <a r="1">
    <v t="s">Niederländische Sprache</v>
  </a>
  <a r="14">
    <v t="r">913</v>
    <v t="r">914</v>
    <v t="r">915</v>
    <v t="r">916</v>
    <v t="r">917</v>
    <v t="r">918</v>
    <v t="r">919</v>
    <v t="r">920</v>
    <v t="r">921</v>
    <v t="r">922</v>
    <v t="r">923</v>
    <v t="r">924</v>
    <v t="r">925</v>
    <v t="r">926</v>
  </a>
  <a r="1">
    <v t="s">Atlantic Time Zone</v>
  </a>
  <a r="2">
    <v t="r">934</v>
    <v t="r">935</v>
  </a>
  <a r="4">
    <v t="s">Burgenlandkroatische Sprache</v>
    <v t="s">Ungarische Sprache</v>
    <v t="s">Slowenische Sprache</v>
    <v t="s">Deutsche Sprache</v>
  </a>
  <a r="9">
    <v t="r">967</v>
    <v t="r">968</v>
    <v t="r">969</v>
    <v t="r">970</v>
    <v t="r">971</v>
    <v t="r">972</v>
    <v t="r">973</v>
    <v t="r">974</v>
    <v t="r">956</v>
  </a>
  <a r="2">
    <v t="r">981</v>
    <v t="r">982</v>
  </a>
  <a r="1">
    <v t="s">Französische Sprache</v>
  </a>
  <a r="25">
    <v t="r">1017</v>
    <v t="r">1018</v>
    <v t="r">1019</v>
    <v t="r">1020</v>
    <v t="r">1021</v>
    <v t="r">1022</v>
    <v t="r">1023</v>
    <v t="r">1024</v>
    <v t="r">1025</v>
    <v t="r">1026</v>
    <v t="r">1027</v>
    <v t="r">1028</v>
    <v t="r">1029</v>
    <v t="r">1030</v>
    <v t="r">1031</v>
    <v t="r">1032</v>
    <v t="r">1033</v>
    <v t="r">1034</v>
    <v t="r">1035</v>
    <v t="r">1036</v>
    <v t="r">1037</v>
    <v t="r">1038</v>
    <v t="r">1039</v>
    <v t="r">1040</v>
    <v t="r">1041</v>
  </a>
  <a r="2">
    <v t="r">1048</v>
    <v t="r">1049</v>
  </a>
  <a r="3">
    <v t="s">Niederländische Sprache</v>
    <v t="s">Deutsche Sprache</v>
    <v t="s">Französische Sprache</v>
  </a>
  <a r="3">
    <v t="r">1085</v>
    <v t="r">1086</v>
    <v t="r">1087</v>
  </a>
  <a r="2">
    <v t="r">1094</v>
    <v t="r">1095</v>
  </a>
  <a r="1">
    <v t="s">Slowakische Sprache</v>
  </a>
  <a r="8">
    <v t="r">1129</v>
    <v t="r">1130</v>
    <v t="r">1131</v>
    <v t="r">1132</v>
    <v t="r">1133</v>
    <v t="r">1134</v>
    <v t="r">1135</v>
    <v t="r">1136</v>
  </a>
  <a r="2">
    <v t="r">1143</v>
    <v t="r">1144</v>
  </a>
  <a r="1">
    <v t="s">Rumänische Sprache</v>
  </a>
  <a r="42">
    <v t="r">1180</v>
    <v t="r">1181</v>
    <v t="r">1182</v>
    <v t="r">1183</v>
    <v t="r">1184</v>
    <v t="r">1185</v>
    <v t="r">1186</v>
    <v t="r">1187</v>
    <v t="r">1188</v>
    <v t="r">1189</v>
    <v t="r">1190</v>
    <v t="r">1191</v>
    <v t="r">1192</v>
    <v t="r">1193</v>
    <v t="r">1194</v>
    <v t="r">1195</v>
    <v t="r">1196</v>
    <v t="r">1197</v>
    <v t="r">1198</v>
    <v t="r">1199</v>
    <v t="r">1200</v>
    <v t="r">1201</v>
    <v t="r">1202</v>
    <v t="r">1203</v>
    <v t="r">1204</v>
    <v t="r">1205</v>
    <v t="r">1206</v>
    <v t="r">1207</v>
    <v t="r">1208</v>
    <v t="r">1209</v>
    <v t="r">1210</v>
    <v t="r">1211</v>
    <v t="r">1212</v>
    <v t="r">1213</v>
    <v t="r">1214</v>
    <v t="r">1215</v>
    <v t="r">1216</v>
    <v t="r">1217</v>
    <v t="r">1218</v>
    <v t="r">1219</v>
    <v t="r">1220</v>
    <v t="r">1167</v>
  </a>
  <a r="3">
    <v t="r">1227</v>
    <v t="r">1228</v>
    <v t="r">1229</v>
  </a>
  <a r="1">
    <v t="s">Ukrainische Sprache</v>
  </a>
  <a r="27">
    <v t="r">1254</v>
    <v t="r">1266</v>
    <v t="r">1267</v>
    <v t="r">1268</v>
    <v t="r">1269</v>
    <v t="r">1270</v>
    <v t="r">1271</v>
    <v t="r">1272</v>
    <v t="r">1273</v>
    <v t="r">1274</v>
    <v t="r">1275</v>
    <v t="r">1276</v>
    <v t="r">1277</v>
    <v t="r">1278</v>
    <v t="r">1279</v>
    <v t="r">1280</v>
    <v t="r">1281</v>
    <v t="r">1282</v>
    <v t="r">1283</v>
    <v t="r">1284</v>
    <v t="r">1285</v>
    <v t="r">1286</v>
    <v t="r">1287</v>
    <v t="r">1288</v>
    <v t="r">1289</v>
    <v t="r">1290</v>
    <v t="r">1291</v>
  </a>
  <a r="1">
    <v t="s">Eastern European Time</v>
  </a>
  <a r="3">
    <v t="r">1299</v>
    <v t="r">1300</v>
    <v t="r">1301</v>
  </a>
  <a r="1">
    <v t="s">Türkische Sprache</v>
  </a>
  <a r="81">
    <v t="r">1342</v>
    <v t="r">1343</v>
    <v t="r">1344</v>
    <v t="r">1345</v>
    <v t="r">1346</v>
    <v t="r">1347</v>
    <v t="r">1348</v>
    <v t="r">1349</v>
    <v t="r">1350</v>
    <v t="r">1351</v>
    <v t="r">1352</v>
    <v t="r">1353</v>
    <v t="r">1354</v>
    <v t="r">1355</v>
    <v t="r">1356</v>
    <v t="r">1357</v>
    <v t="r">1358</v>
    <v t="r">1359</v>
    <v t="r">1360</v>
    <v t="r">1361</v>
    <v t="r">1362</v>
    <v t="r">1363</v>
    <v t="r">1364</v>
    <v t="r">1365</v>
    <v t="r">1366</v>
    <v t="r">1367</v>
    <v t="r">1368</v>
    <v t="r">1369</v>
    <v t="r">1370</v>
    <v t="r">1371</v>
    <v t="r">1372</v>
    <v t="r">1373</v>
    <v t="r">1374</v>
    <v t="r">1375</v>
    <v t="r">1376</v>
    <v t="r">1377</v>
    <v t="r">1378</v>
    <v t="r">1379</v>
    <v t="r">1380</v>
    <v t="r">1381</v>
    <v t="r">1382</v>
    <v t="r">1383</v>
    <v t="r">1384</v>
    <v t="r">1385</v>
    <v t="r">1386</v>
    <v t="r">1387</v>
    <v t="r">1388</v>
    <v t="r">1389</v>
    <v t="r">1390</v>
    <v t="r">1391</v>
    <v t="r">1392</v>
    <v t="r">1393</v>
    <v t="r">1394</v>
    <v t="r">1395</v>
    <v t="r">1396</v>
    <v t="r">1397</v>
    <v t="r">1398</v>
    <v t="r">1399</v>
    <v t="r">1400</v>
    <v t="r">1401</v>
    <v t="r">1402</v>
    <v t="r">1403</v>
    <v t="r">1404</v>
    <v t="r">1405</v>
    <v t="r">1406</v>
    <v t="r">1407</v>
    <v t="r">1408</v>
    <v t="r">1409</v>
    <v t="r">1410</v>
    <v t="r">1411</v>
    <v t="r">1412</v>
    <v t="r">1413</v>
    <v t="r">1414</v>
    <v t="r">1415</v>
    <v t="r">1416</v>
    <v t="r">1417</v>
    <v t="r">1418</v>
    <v t="r">1419</v>
    <v t="r">1420</v>
    <v t="r">1421</v>
    <v t="r">1422</v>
  </a>
  <a r="1">
    <v t="r">1429</v>
  </a>
  <a r="1">
    <v t="s">Georgische Sprache</v>
  </a>
  <a r="11">
    <v t="r">1466</v>
    <v t="r">1467</v>
    <v t="r">1468</v>
    <v t="r">1469</v>
    <v t="r">1470</v>
    <v t="r">1471</v>
    <v t="r">1472</v>
    <v t="r">1473</v>
    <v t="r">1474</v>
    <v t="r">1475</v>
    <v t="r">1453</v>
  </a>
  <a r="1">
    <v t="s">Georgia Time</v>
  </a>
  <a r="2">
    <v t="r">1483</v>
    <v t="r">1484</v>
  </a>
  <a r="1">
    <v t="s">Portugiesische Sprache</v>
  </a>
  <a r="20">
    <v t="r">1518</v>
    <v t="r">1519</v>
    <v t="r">1520</v>
    <v t="r">1521</v>
    <v t="r">1522</v>
    <v t="r">1523</v>
    <v t="r">1524</v>
    <v t="r">1525</v>
    <v t="r">1526</v>
    <v t="r">1527</v>
    <v t="r">1528</v>
    <v t="r">1529</v>
    <v t="r">1530</v>
    <v t="r">1531</v>
    <v t="r">1532</v>
    <v t="r">1533</v>
    <v t="r">1534</v>
    <v t="r">1535</v>
    <v t="r">1536</v>
    <v t="r">1537</v>
  </a>
  <a r="2">
    <v t="r">1544</v>
    <v t="r">1545</v>
  </a>
  <a r="1">
    <v t="s">Tschechische Sprache</v>
  </a>
  <a r="7">
    <v t="r">1570</v>
    <v t="r">1583</v>
    <v t="r">1584</v>
    <v t="r">1585</v>
    <v t="r">1586</v>
    <v t="r">1587</v>
    <v t="r">1588</v>
  </a>
</arrayData>
</file>

<file path=xl/richData/rdrichvalue.xml><?xml version="1.0" encoding="utf-8"?>
<rvData xmlns="http://schemas.microsoft.com/office/spreadsheetml/2017/richdata" count="1593">
  <rv s="0">
    <v>536870912</v>
    <v>Deutschland</v>
    <v>75c62d8e-1449-4e4d-b188-d9e88f878dd9</v>
    <v>de-DE</v>
    <v>Map</v>
  </rv>
  <rv s="1">
    <fb>0.47678612319670299</fb>
    <v>24</v>
  </rv>
  <rv s="0">
    <v>805306368</v>
    <v>Frank-Walter Steinmeier (Staatspräsident)</v>
    <v>a6d595f9-116c-57de-2b35-48e9bde9f83d</v>
    <v>de-DE</v>
    <v>Generic</v>
  </rv>
  <rv s="0">
    <v>805306368</v>
    <v>Olaf Scholz (Kanzler)</v>
    <v>d327207b-5560-1fae-17a8-4bc95203ea8e</v>
    <v>de-DE</v>
    <v>Generic</v>
  </rv>
  <rv s="2">
    <v>0</v>
  </rv>
  <rv s="1">
    <fb>3.0429999828338602E-2</fb>
    <v>25</v>
  </rv>
  <rv s="1">
    <fb>4.2488000000000001</fb>
    <v>26</v>
  </rv>
  <rv s="1">
    <fb>49</fb>
    <v>27</v>
  </rv>
  <rv s="1">
    <fb>1.39</fb>
    <v>28</v>
  </rv>
  <rv s="1">
    <fb>84079811</fb>
    <v>29</v>
  </rv>
  <rv s="1">
    <fb>0.24600000000000002</fb>
    <v>24</v>
  </rv>
  <rv s="1">
    <fb>0.39600000000000002</fb>
    <v>24</v>
  </rv>
  <rv s="1">
    <fb>2.8999999999999998E-2</fb>
    <v>24</v>
  </rv>
  <rv s="1">
    <fb>7.5999999999999998E-2</fb>
    <v>24</v>
  </rv>
  <rv s="1">
    <fb>0.17100000000000001</fb>
    <v>24</v>
  </rv>
  <rv s="1">
    <fb>0.22800000000000001</fb>
    <v>24</v>
  </rv>
  <rv s="1">
    <fb>0.128</fb>
    <v>24</v>
  </rv>
  <rv s="1">
    <fb>0.60811000823974604</fb>
    <v>24</v>
  </rv>
  <rv s="3">
    <v>0</v>
    <v>22</v>
    <v>2</v>
    <v>7</v>
    <v>0</v>
    <v>Image of Deutschland</v>
  </rv>
  <rv s="1">
    <fb>3845630030823.52</fb>
    <v>30</v>
  </rv>
  <rv s="1">
    <fb>2098173930000</fb>
    <v>30</v>
  </rv>
  <rv s="1">
    <fb>1.0402236</fb>
    <v>24</v>
  </rv>
  <rv s="1">
    <fb>0.70246649999999999</fb>
    <v>24</v>
  </rv>
  <rv s="1">
    <fb>78.862551056754995</fb>
    <v>31</v>
  </rv>
  <rv s="1">
    <fb>357587.77</fb>
    <v>29</v>
  </rv>
  <rv s="1">
    <fb>1.56</fb>
    <v>26</v>
  </rv>
  <rv s="1">
    <fb>9.5</fb>
    <v>26</v>
  </rv>
  <rv s="1">
    <fb>0.48799999999999999</fb>
    <v>24</v>
  </rv>
  <rv s="1">
    <fb>0.12528421940000001</fb>
    <v>24</v>
  </rv>
  <rv s="1">
    <fb>180000</fb>
    <v>29</v>
  </rv>
  <rv s="0">
    <v>536870912</v>
    <v>Berlin</v>
    <v>42784943-7c23-7672-5527-06f89b965cdf</v>
    <v>de-DE</v>
    <v>Map</v>
  </rv>
  <rv s="1">
    <fb>112.854887342124</fb>
    <v>32</v>
  </rv>
  <rv s="1">
    <fb>1.4456670146976E-2</fb>
    <v>24</v>
  </rv>
  <rv s="1">
    <fb>727972.84</fb>
    <v>29</v>
  </rv>
  <rv s="4">
    <v>https://www.bing.com/search?q=Deutschland&amp;form=skydnc</v>
    <v>Erfahren Sie mehr mit Bing</v>
  </rv>
  <rv s="1">
    <fb>80.892682926829295</fb>
    <v>31</v>
  </rv>
  <rv s="1">
    <fb>9.99</fb>
    <v>28</v>
  </rv>
  <rv s="1">
    <fb>7</fb>
    <v>31</v>
  </rv>
  <rv s="2">
    <v>1</v>
  </rv>
  <rv s="1">
    <fb>3.1</fb>
    <v>31</v>
  </rv>
  <rv s="1">
    <fb>64324835</fb>
    <v>29</v>
  </rv>
  <rv s="1">
    <fb>0.11505903952014901</fb>
    <v>24</v>
  </rv>
  <rv s="1">
    <fb>7035.4829747167596</fb>
    <v>29</v>
  </rv>
  <rv s="0">
    <v>536870912</v>
    <v>Baden-Württemberg</v>
    <v>e4767d1d-15fd-a8bd-1fcd-f8214d3c189f</v>
    <v>de-DE</v>
    <v>Map</v>
  </rv>
  <rv s="0">
    <v>536870912</v>
    <v>Bayern</v>
    <v>e4f7e69f-e1bc-189a-d23d-b2ecee6a88d5</v>
    <v>de-DE</v>
    <v>Map</v>
  </rv>
  <rv s="0">
    <v>536870912</v>
    <v>Freie Hansestadt Bremen</v>
    <v>70a6262d-6ded-6a1a-8a3d-e24538d50a05</v>
    <v>de-DE</v>
    <v>Map</v>
  </rv>
  <rv s="0">
    <v>536870912</v>
    <v>Hamburg</v>
    <v>0937ec8c-54f7-94c7-d7b8-0ea8c6cfce6f</v>
    <v>de-DE</v>
    <v>Map</v>
  </rv>
  <rv s="0">
    <v>536870912</v>
    <v>Mecklenburg-Vorpommern</v>
    <v>b0adc1b4-6fe2-3ad0-81e1-78c9ba53cedb</v>
    <v>de-DE</v>
    <v>Map</v>
  </rv>
  <rv s="0">
    <v>536870912</v>
    <v>Niedersachsen</v>
    <v>c91589e2-9db8-e9f2-b60d-1000c3502bc2</v>
    <v>de-DE</v>
    <v>Map</v>
  </rv>
  <rv s="0">
    <v>536870912</v>
    <v>Nordrhein-Westfalen</v>
    <v>7192ac29-308b-9018-2da7-1d16b5afb233</v>
    <v>de-DE</v>
    <v>Map</v>
  </rv>
  <rv s="0">
    <v>536870912</v>
    <v>Rheinland-Pfalz</v>
    <v>b2634da1-26f3-4709-d63d-9f9489a33d9c</v>
    <v>de-DE</v>
    <v>Map</v>
  </rv>
  <rv s="0">
    <v>536870912</v>
    <v>Saarland</v>
    <v>077b3058-0078-d492-aee0-52b8d21ee39e</v>
    <v>de-DE</v>
    <v>Map</v>
  </rv>
  <rv s="0">
    <v>536870912</v>
    <v>Sachsen</v>
    <v>db04ed86-d227-952f-dbae-2881e92d2d0a</v>
    <v>de-DE</v>
    <v>Map</v>
  </rv>
  <rv s="0">
    <v>536870912</v>
    <v>Sachsen-Anhalt</v>
    <v>6af91c75-020d-7d63-0e2d-ab73f9f73280</v>
    <v>de-DE</v>
    <v>Map</v>
  </rv>
  <rv s="0">
    <v>536870912</v>
    <v>Schleswig-Holstein</v>
    <v>6dde426c-96c7-18bd-f4e1-b41b7575557a</v>
    <v>de-DE</v>
    <v>Map</v>
  </rv>
  <rv s="0">
    <v>536870912</v>
    <v>Brandenburg</v>
    <v>c841173c-24ae-1249-8be1-c2ff2ec02111</v>
    <v>de-DE</v>
    <v>Map</v>
  </rv>
  <rv s="0">
    <v>536870912</v>
    <v>Hessen</v>
    <v>90fbe078-3753-40db-ff12-40aa58e76c5f</v>
    <v>de-DE</v>
    <v>Map</v>
  </rv>
  <rv s="2">
    <v>2</v>
  </rv>
  <rv s="1">
    <fb>0.326912067781085</fb>
    <v>24</v>
  </rv>
  <rv s="2">
    <v>3</v>
  </rv>
  <rv s="5">
    <v>#VALUE!</v>
    <v>de-DE</v>
    <v>75c62d8e-1449-4e4d-b188-d9e88f878dd9</v>
    <v>536870912</v>
    <v>1</v>
    <v>16</v>
    <v>17</v>
    <v>18</v>
    <v>Deutschland</v>
    <v>20</v>
    <v>21</v>
    <v>Map</v>
    <v>22</v>
    <v>23</v>
    <v>DE</v>
    <v>1</v>
    <v>4</v>
    <v>5</v>
    <v>6</v>
    <v>7</v>
    <v>8</v>
    <v>Deutschland ist ein Bundesstaat in Mitteleuropa. Es hat 16 Bundesländer und ist als freiheitlich-demokratischer und sozialer Rechtsstaat verfasst. Die 1949 gegründete Bundesrepublik Deutschland stellt die jüngste Ausprägung des 1871 erstmals ...</v>
    <v>9</v>
    <v>10</v>
    <v>11</v>
    <v>12</v>
    <v>13</v>
    <v>14</v>
    <v>15</v>
    <v>16</v>
    <v>17</v>
    <v>18</v>
    <v>19</v>
    <v>20</v>
    <v>21</v>
    <v>22</v>
    <v>23</v>
    <v>24</v>
    <v>25</v>
    <v>26</v>
    <v>27</v>
    <v>28</v>
    <v>29</v>
    <v>30</v>
    <v>30</v>
    <v>31</v>
    <v>32</v>
    <v>33</v>
    <v>34</v>
    <v>35</v>
    <v>36</v>
    <v>37</v>
    <v>Deutschland</v>
    <v>Deutsche Nationalhymne</v>
    <v>38</v>
    <v>Bundesrepublik Deutschland</v>
    <v>39</v>
    <v>40</v>
    <v>41</v>
    <v>42</v>
    <v>Deutschland</v>
    <v>57</v>
    <v>mdp/vdpid/94</v>
    <v>EUR</v>
    <v>58</v>
    <v>59</v>
  </rv>
  <rv s="3">
    <v>0</v>
    <v>22</v>
    <v>2</v>
    <v>3</v>
    <v>0</v>
    <v>Image of Deutschland</v>
  </rv>
  <rv s="0">
    <v>536870912</v>
    <v>Schottland</v>
    <v>a0377d96-1a18-f843-65ad-adcbc4acdc69</v>
    <v>de-DE</v>
    <v>Map</v>
  </rv>
  <rv s="0">
    <v>805306368</v>
    <v>Alister Jack (Staatssekretär)</v>
    <v>3c5d938c-cd60-395b-ef5b-7328903087ef</v>
    <v>de-DE</v>
    <v>Generic</v>
  </rv>
  <rv s="0">
    <v>805306368</v>
    <v>Charles III. (Herrschertitel)</v>
    <v>afc6f6a9-5b55-9178-3e6f-2c8b6d16ee9c</v>
    <v>de-DE</v>
    <v>Generic</v>
  </rv>
  <rv s="2">
    <v>4</v>
  </rv>
  <rv s="1">
    <fb>5404700</fb>
    <v>29</v>
  </rv>
  <rv s="3">
    <v>1</v>
    <v>22</v>
    <v>33</v>
    <v>7</v>
    <v>0</v>
    <v>Image of Schottland</v>
  </rv>
  <rv s="1">
    <fb>78782</fb>
    <v>29</v>
  </rv>
  <rv s="0">
    <v>536870912</v>
    <v>Glasgow</v>
    <v>da2548ee-1b26-f939-06b4-2fae57e075e7</v>
    <v>de-DE</v>
    <v>Map</v>
  </rv>
  <rv s="0">
    <v>536870912</v>
    <v>Edinburgh</v>
    <v>286af946-edea-5f33-df53-4164821c69da</v>
    <v>de-DE</v>
    <v>Map</v>
  </rv>
  <rv s="1">
    <fb>2372777</fb>
    <v>29</v>
  </rv>
  <rv s="0">
    <v>536870912</v>
    <v>Vereinigtes Königreich</v>
    <v>b1a5155a-6bb2-4646-8f7c-3e6b3a53c831</v>
    <v>de-DE</v>
    <v>Map</v>
  </rv>
  <rv s="4">
    <v>https://www.bing.com/search?q=Schottland&amp;form=skydnc</v>
    <v>Erfahren Sie mehr mit Bing</v>
  </rv>
  <rv s="2">
    <v>5</v>
  </rv>
  <rv s="1">
    <fb>2.23</fb>
    <v>26</v>
  </rv>
  <rv s="1">
    <fb>2472956</fb>
    <v>29</v>
  </rv>
  <rv s="6">
    <v>#VALUE!</v>
    <v>de-DE</v>
    <v>a0377d96-1a18-f843-65ad-adcbc4acdc69</v>
    <v>536870912</v>
    <v>1</v>
    <v>36</v>
    <v>37</v>
    <v>38</v>
    <v>Schottland</v>
    <v>20</v>
    <v>21</v>
    <v>Map</v>
    <v>22</v>
    <v>39</v>
    <v>GB-SCT</v>
    <v>65</v>
    <v>Schottland ist ein weitgehend autonomer Landesteil des Vereinigten Königreichs Großbritannien und Nordirland. Schottland besteht aus dem nördlichen Drittel der größten europäischen Insel Großbritannien sowie mehreren Inselgruppen und hat etwa ...</v>
    <v>66</v>
    <v>67</v>
    <v>68</v>
    <v>69</v>
    <v>70</v>
    <v>71</v>
    <v>72</v>
    <v>73</v>
    <v>Schottland</v>
    <v>74</v>
    <v>75</v>
    <v>Schottland</v>
    <v>mdp/vdpid/30117</v>
    <v>76</v>
  </rv>
  <rv s="1">
    <fb>0.71714878141404492</fb>
    <v>24</v>
  </rv>
  <rv s="0">
    <v>805306368</v>
    <v>Rishi Sunak (Prime minister)</v>
    <v>79551c5d-075b-e493-70a2-f5b22a4876e1</v>
    <v>de-DE</v>
    <v>Generic</v>
  </rv>
  <rv s="2">
    <v>6</v>
  </rv>
  <rv s="1">
    <fb>3.8510000705719E-2</fb>
    <v>25</v>
  </rv>
  <rv s="1">
    <fb>2.8117000000000001</fb>
    <v>26</v>
  </rv>
  <rv s="1">
    <fb>44</fb>
    <v>27</v>
  </rv>
  <rv s="1">
    <fb>1.46</fb>
    <v>28</v>
  </rv>
  <rv s="1">
    <fb>66971411</fb>
    <v>29</v>
  </rv>
  <rv s="1">
    <fb>0.26800000000000002</fb>
    <v>24</v>
  </rv>
  <rv s="1">
    <fb>0.42100000000000004</fb>
    <v>24</v>
  </rv>
  <rv s="1">
    <fb>2.7999999999999997E-2</fb>
    <v>24</v>
  </rv>
  <rv s="1">
    <fb>7.0999999999999994E-2</fb>
    <v>24</v>
  </rv>
  <rv s="1">
    <fb>0.16399999999999998</fb>
    <v>24</v>
  </rv>
  <rv s="1">
    <fb>0.22500000000000001</fb>
    <v>24</v>
  </rv>
  <rv s="1">
    <fb>0.11900000000000001</fb>
    <v>24</v>
  </rv>
  <rv s="1">
    <fb>0.62773998260497998</fb>
    <v>24</v>
  </rv>
  <rv s="3">
    <v>2</v>
    <v>22</v>
    <v>41</v>
    <v>7</v>
    <v>0</v>
    <v>Image of Vereinigtes Königreich</v>
  </rv>
  <rv s="1">
    <fb>2827113184695.5801</fb>
    <v>30</v>
  </rv>
  <rv s="1">
    <fb>1868152970000</fb>
    <v>30</v>
  </rv>
  <rv s="1">
    <fb>1.0115456</fb>
    <v>24</v>
  </rv>
  <rv s="1">
    <fb>0.59995569999999998</fb>
    <v>24</v>
  </rv>
  <rv s="1">
    <fb>80.351771267255202</fb>
    <v>31</v>
  </rv>
  <rv s="1">
    <fb>242495</fb>
    <v>29</v>
  </rv>
  <rv s="1">
    <fb>1.68</fb>
    <v>26</v>
  </rv>
  <rv s="1">
    <fb>11</fb>
    <v>26</v>
  </rv>
  <rv s="1">
    <fb>0.30599999999999999</fb>
    <v>24</v>
  </rv>
  <rv s="1">
    <fb>0.14794489889999998</fb>
    <v>24</v>
  </rv>
  <rv s="1">
    <fb>148000</fb>
    <v>29</v>
  </rv>
  <rv s="0">
    <v>536870912</v>
    <v>London</v>
    <v>8e0ba7b6-4225-fa8a-6369-1b5294e602a5</v>
    <v>de-DE</v>
    <v>Map</v>
  </rv>
  <rv s="1">
    <fb>119.622711300166</fb>
    <v>32</v>
  </rv>
  <rv s="1">
    <fb>1.7381046008651101E-2</fb>
    <v>24</v>
  </rv>
  <rv s="1">
    <fb>379024.78700000001</fb>
    <v>29</v>
  </rv>
  <rv s="4">
    <v>https://www.bing.com/search?q=Vereinigtes+K%c3%b6nigreich&amp;form=skydnc</v>
    <v>Erfahren Sie mehr mit Bing</v>
  </rv>
  <rv s="1">
    <fb>81.256097560975604</fb>
    <v>31</v>
  </rv>
  <rv s="1">
    <fb>10.130000000000001</fb>
    <v>28</v>
  </rv>
  <rv s="2">
    <v>7</v>
  </rv>
  <rv s="1">
    <fb>3.6</fb>
    <v>31</v>
  </rv>
  <rv s="1">
    <fb>55908316</fb>
    <v>29</v>
  </rv>
  <rv s="1">
    <fb>0.255052921600669</fb>
    <v>24</v>
  </rv>
  <rv s="1">
    <fb>5129.5277927901998</fb>
    <v>29</v>
  </rv>
  <rv s="0">
    <v>536870912</v>
    <v>England</v>
    <v>280d39e8-7217-6863-6980-a8c20c211c89</v>
    <v>de-DE</v>
    <v>Map</v>
  </rv>
  <rv s="0">
    <v>536870912</v>
    <v>Wales</v>
    <v>b51b24e1-6afb-d525-d360-f2eb5bf3410b</v>
    <v>de-DE</v>
    <v>Map</v>
  </rv>
  <rv s="0">
    <v>536870912</v>
    <v>Nordirland</v>
    <v>e4b8bc44-385c-e87b-bb7d-b32328f53502</v>
    <v>de-DE</v>
    <v>Map</v>
  </rv>
  <rv s="2">
    <v>8</v>
  </rv>
  <rv s="1">
    <fb>0.130657628239573</fb>
    <v>24</v>
  </rv>
  <rv s="2">
    <v>9</v>
  </rv>
  <rv s="5">
    <v>#VALUE!</v>
    <v>de-DE</v>
    <v>b1a5155a-6bb2-4646-8f7c-3e6b3a53c831</v>
    <v>536870912</v>
    <v>1</v>
    <v>44</v>
    <v>17</v>
    <v>18</v>
    <v>Vereinigtes Königreich</v>
    <v>20</v>
    <v>21</v>
    <v>Map</v>
    <v>22</v>
    <v>45</v>
    <v>GB</v>
    <v>78</v>
    <v>80</v>
    <v>81</v>
    <v>82</v>
    <v>83</v>
    <v>84</v>
    <v>Das Vereinigte Königreich Großbritannien und Nordirland, kurz Vereinigtes Königreich, ist ein auf den Britischen Inseln vor der Nordwestküste Kontinentaleuropas gelegener europäischer Staat und bildet den größten Inselstaat Europas.</v>
    <v>85</v>
    <v>86</v>
    <v>87</v>
    <v>88</v>
    <v>89</v>
    <v>90</v>
    <v>91</v>
    <v>92</v>
    <v>93</v>
    <v>94</v>
    <v>95</v>
    <v>96</v>
    <v>97</v>
    <v>98</v>
    <v>99</v>
    <v>100</v>
    <v>101</v>
    <v>102</v>
    <v>103</v>
    <v>104</v>
    <v>105</v>
    <v>106</v>
    <v>106</v>
    <v>107</v>
    <v>108</v>
    <v>109</v>
    <v>110</v>
    <v>111</v>
    <v>112</v>
    <v>37</v>
    <v>Vereinigtes Königreich</v>
    <v>God Save the King</v>
    <v>113</v>
    <v>United Kingdom of Great Britain and Northern Ireland</v>
    <v>114</v>
    <v>115</v>
    <v>116</v>
    <v>117</v>
    <v>Vereinigtes Königreich</v>
    <v>121</v>
    <v>mdp/vdpid/242</v>
    <v>GBP</v>
    <v>122</v>
    <v>123</v>
  </rv>
  <rv s="2">
    <v>10</v>
  </rv>
  <rv s="1">
    <fb>57106398</fb>
    <v>29</v>
  </rv>
  <rv s="3">
    <v>3</v>
    <v>22</v>
    <v>46</v>
    <v>7</v>
    <v>0</v>
    <v>Image of England</v>
  </rv>
  <rv s="1">
    <fb>130278</fb>
    <v>29</v>
  </rv>
  <rv s="1">
    <fb>22063368</fb>
    <v>29</v>
  </rv>
  <rv s="4">
    <v>https://www.bing.com/search?q=England&amp;form=skydnc</v>
    <v>Erfahren Sie mehr mit Bing</v>
  </rv>
  <rv s="1">
    <fb>2.4</fb>
    <v>26</v>
  </rv>
  <rv s="1">
    <fb>22976066</fb>
    <v>29</v>
  </rv>
  <rv s="7">
    <v>#VALUE!</v>
    <v>de-DE</v>
    <v>280d39e8-7217-6863-6980-a8c20c211c89</v>
    <v>536870912</v>
    <v>1</v>
    <v>48</v>
    <v>37</v>
    <v>49</v>
    <v>England</v>
    <v>20</v>
    <v>21</v>
    <v>Map</v>
    <v>22</v>
    <v>50</v>
    <v>GB-ENG</v>
    <v>125</v>
    <v>England ist der größte und am dichtesten besiedelte Landesteil im Vereinigten Königreich im Nordwesten Europas. England umfasst den größten Teil des südlichen Abschnitts der Insel Großbritannien, grenzt im Norden an Schottland und im Westen an ...</v>
    <v>126</v>
    <v>127</v>
    <v>128</v>
    <v>106</v>
    <v>106</v>
    <v>129</v>
    <v>72</v>
    <v>130</v>
    <v>England</v>
    <v>113</v>
    <v>131</v>
    <v>England</v>
    <v>mdp/vdpid/10270</v>
    <v>132</v>
    <v>123</v>
  </rv>
  <rv s="3">
    <v>1</v>
    <v>22</v>
    <v>33</v>
    <v>3</v>
    <v>0</v>
    <v>Image of Schottland</v>
  </rv>
  <rv s="0">
    <v>536870912</v>
    <v>Ungarn</v>
    <v>3dd659a3-ba3c-d100-7fb4-69db91e7837f</v>
    <v>de-DE</v>
    <v>Map</v>
  </rv>
  <rv s="1">
    <fb>0.58356345962664302</fb>
    <v>24</v>
  </rv>
  <rv s="0">
    <v>805306368</v>
    <v>Katalin Novák (Staatspräsident)</v>
    <v>c3fb0c2a-2dfa-2601-4505-6769d796e1f3</v>
    <v>de-DE</v>
    <v>Generic</v>
  </rv>
  <rv s="0">
    <v>805306368</v>
    <v>Viktor Orbán (Prime minister)</v>
    <v>b3bb0533-687c-7694-18f7-fceabd0caa60</v>
    <v>de-DE</v>
    <v>Generic</v>
  </rv>
  <rv s="2">
    <v>11</v>
  </rv>
  <rv s="1">
    <fb>3.3989999294281002E-2</fb>
    <v>25</v>
  </rv>
  <rv s="1">
    <fb>3.4075000000000002</fb>
    <v>26</v>
  </rv>
  <rv s="1">
    <fb>36</fb>
    <v>27</v>
  </rv>
  <rv s="1">
    <fb>1.18</fb>
    <v>28</v>
  </rv>
  <rv s="1">
    <fb>9683505</fb>
    <v>29</v>
  </rv>
  <rv s="1">
    <fb>0.23899999999999999</fb>
    <v>24</v>
  </rv>
  <rv s="1">
    <fb>0.38500000000000001</fb>
    <v>24</v>
  </rv>
  <rv s="1">
    <fb>0.03</fb>
    <v>24</v>
  </rv>
  <rv s="1">
    <fb>7.9000000000000001E-2</fb>
    <v>24</v>
  </rv>
  <rv s="1">
    <fb>0.17600000000000002</fb>
    <v>24</v>
  </rv>
  <rv s="1">
    <fb>0.13200000000000001</fb>
    <v>24</v>
  </rv>
  <rv s="1">
    <fb>0.56467998504638706</fb>
    <v>24</v>
  </rv>
  <rv s="3">
    <v>4</v>
    <v>22</v>
    <v>52</v>
    <v>7</v>
    <v>0</v>
    <v>Image of Ungarn</v>
  </rv>
  <rv s="1">
    <fb>160967157503.612</fb>
    <v>30</v>
  </rv>
  <rv s="1">
    <fb>32886530000</fb>
    <v>30</v>
  </rv>
  <rv s="1">
    <fb>1.0080547</fb>
    <v>24</v>
  </rv>
  <rv s="1">
    <fb>0.48500379999999998</fb>
    <v>24</v>
  </rv>
  <rv s="1">
    <fb>69.549793691077994</fb>
    <v>31</v>
  </rv>
  <rv s="1">
    <fb>93011.4</fb>
    <v>29</v>
  </rv>
  <rv s="1">
    <fb>1.54</fb>
    <v>26</v>
  </rv>
  <rv s="1">
    <fb>9.6</fb>
    <v>26</v>
  </rv>
  <rv s="1">
    <fb>0.379</fb>
    <v>24</v>
  </rv>
  <rv s="1">
    <fb>0.29037430120000002</fb>
    <v>24</v>
  </rv>
  <rv s="1">
    <fb>40000</fb>
    <v>29</v>
  </rv>
  <rv s="0">
    <v>536870912</v>
    <v>Budapest</v>
    <v>cc987de1-03c9-4967-a1a2-ada14f9ee10f</v>
    <v>de-DE</v>
    <v>Map</v>
  </rv>
  <rv s="1">
    <fb>121.64204740639001</fb>
    <v>32</v>
  </rv>
  <rv s="1">
    <fb>3.3385863538200999E-2</fb>
    <v>24</v>
  </rv>
  <rv s="1">
    <fb>45536.805999999997</fb>
    <v>29</v>
  </rv>
  <rv s="4">
    <v>https://www.bing.com/search?q=Ungarn&amp;form=skydnc</v>
    <v>Erfahren Sie mehr mit Bing</v>
  </rv>
  <rv s="1">
    <fb>75.817073170731703</fb>
    <v>31</v>
  </rv>
  <rv s="1">
    <fb>2.62</fb>
    <v>28</v>
  </rv>
  <rv s="1">
    <fb>12</fb>
    <v>31</v>
  </rv>
  <rv s="2">
    <v>12</v>
  </rv>
  <rv s="1">
    <fb>6999582</fb>
    <v>29</v>
  </rv>
  <rv s="1">
    <fb>0.22953377148482101</fb>
    <v>24</v>
  </rv>
  <rv s="1">
    <fb>3965.9582334833499</fb>
    <v>29</v>
  </rv>
  <rv s="0">
    <v>536870912</v>
    <v>Komitat Bács-Kiskun</v>
    <v>b7a38187-7574-9ab1-60e3-10f075d0d186</v>
    <v>de-DE</v>
    <v>Map</v>
  </rv>
  <rv s="0">
    <v>536870912</v>
    <v>Komitat Baranya</v>
    <v>c29a86bb-05fb-e0aa-70c0-c89b04a205bb</v>
    <v>de-DE</v>
    <v>Map</v>
  </rv>
  <rv s="0">
    <v>536870912</v>
    <v>Komitat Békés</v>
    <v>848bb2e8-13c2-096d-c51d-47364012f987</v>
    <v>de-DE</v>
    <v>Map</v>
  </rv>
  <rv s="0">
    <v>536870912</v>
    <v>Komitat Borsod-Abaúj-Zemplén</v>
    <v>e2f94cf9-e52b-dcec-0b41-93c58264a52a</v>
    <v>de-DE</v>
    <v>Map</v>
  </rv>
  <rv s="0">
    <v>536870912</v>
    <v>Komitat Fejér</v>
    <v>c9455473-fae3-8259-0fcc-374407d47514</v>
    <v>de-DE</v>
    <v>Map</v>
  </rv>
  <rv s="0">
    <v>536870912</v>
    <v>Komitat Győr-Moson-Sopron</v>
    <v>30c528b5-300e-148a-c926-85bd637d2587</v>
    <v>de-DE</v>
    <v>Map</v>
  </rv>
  <rv s="0">
    <v>536870912</v>
    <v>Komitat Hajdú-Bihar</v>
    <v>b70c0013-fffd-b397-9ca3-b1e52f8af589</v>
    <v>de-DE</v>
    <v>Map</v>
  </rv>
  <rv s="0">
    <v>536870912</v>
    <v>Komitat Heves</v>
    <v>a7ad20ca-e33c-48b6-afb2-98eb81ed9668</v>
    <v>de-DE</v>
    <v>Map</v>
  </rv>
  <rv s="0">
    <v>536870912</v>
    <v>Komitat Jász-Nagykun-Szolnok</v>
    <v>1b96677d-3a39-e8b7-4b15-24ba76df96c7</v>
    <v>de-DE</v>
    <v>Map</v>
  </rv>
  <rv s="0">
    <v>536870912</v>
    <v>Komitat Komárom-Esztergom</v>
    <v>ba328245-04ca-053f-f5ae-0a6c17390c1a</v>
    <v>de-DE</v>
    <v>Map</v>
  </rv>
  <rv s="0">
    <v>536870912</v>
    <v>Komitat Nógrád</v>
    <v>ce5ebf6b-45ff-4332-80f6-12b85a86fcde</v>
    <v>de-DE</v>
    <v>Map</v>
  </rv>
  <rv s="0">
    <v>536870912</v>
    <v>Komitat Pest</v>
    <v>284af297-159a-8cd4-a286-f4e49da94d80</v>
    <v>de-DE</v>
    <v>Map</v>
  </rv>
  <rv s="0">
    <v>536870912</v>
    <v>Komitat Somogy</v>
    <v>25b3ce64-3ab0-ff3e-12a5-ac94a5403262</v>
    <v>de-DE</v>
    <v>Map</v>
  </rv>
  <rv s="0">
    <v>536870912</v>
    <v>Komitat Szabolcs-Szatmár-Bereg</v>
    <v>f67c1ad1-2da0-d53a-b6ac-d1ed5dda4cfe</v>
    <v>de-DE</v>
    <v>Map</v>
  </rv>
  <rv s="0">
    <v>536870912</v>
    <v>Komitat Tolna</v>
    <v>c8e4c3cc-af05-c5ae-b6ae-492a9374c5f0</v>
    <v>de-DE</v>
    <v>Map</v>
  </rv>
  <rv s="0">
    <v>536870912</v>
    <v>Komitat Vas</v>
    <v>1e048783-39f2-51e9-3d34-5fe13eb88de5</v>
    <v>de-DE</v>
    <v>Map</v>
  </rv>
  <rv s="0">
    <v>536870912</v>
    <v>Komitat Veszprém</v>
    <v>c6f1a586-70f6-b7ad-6ae3-390ab10bf610</v>
    <v>de-DE</v>
    <v>Map</v>
  </rv>
  <rv s="0">
    <v>536870912</v>
    <v>Komitat Zala</v>
    <v>fa69d523-1961-04ce-4e98-b156ea8336f2</v>
    <v>de-DE</v>
    <v>Map</v>
  </rv>
  <rv s="2">
    <v>13</v>
  </rv>
  <rv s="1">
    <fb>0.229051154054595</fb>
    <v>24</v>
  </rv>
  <rv s="5">
    <v>#VALUE!</v>
    <v>de-DE</v>
    <v>3dd659a3-ba3c-d100-7fb4-69db91e7837f</v>
    <v>536870912</v>
    <v>1</v>
    <v>55</v>
    <v>17</v>
    <v>18</v>
    <v>Ungarn</v>
    <v>20</v>
    <v>21</v>
    <v>Map</v>
    <v>22</v>
    <v>56</v>
    <v>HU</v>
    <v>136</v>
    <v>139</v>
    <v>140</v>
    <v>141</v>
    <v>142</v>
    <v>143</v>
    <v>Ungarn ist ein Binnenstaat in Mitteleuropa mit rund 9,6 Millionen Einwohnern. Das im Pannonischen Becken gelegene und von der Donau durchflossene Land grenzt an die Slowakei und die Ukraine im Norden, Rumänien im Osten, Serbien und Kroatien im ...</v>
    <v>144</v>
    <v>145</v>
    <v>146</v>
    <v>147</v>
    <v>148</v>
    <v>149</v>
    <v>15</v>
    <v>150</v>
    <v>151</v>
    <v>152</v>
    <v>153</v>
    <v>154</v>
    <v>155</v>
    <v>156</v>
    <v>157</v>
    <v>158</v>
    <v>159</v>
    <v>160</v>
    <v>161</v>
    <v>162</v>
    <v>163</v>
    <v>164</v>
    <v>164</v>
    <v>165</v>
    <v>166</v>
    <v>167</v>
    <v>168</v>
    <v>169</v>
    <v>170</v>
    <v>171</v>
    <v>Ungarn</v>
    <v>Himnusz</v>
    <v>172</v>
    <v>Magyarország</v>
    <v>114</v>
    <v>173</v>
    <v>174</v>
    <v>175</v>
    <v>Ungarn</v>
    <v>194</v>
    <v>mdp/vdpid/109</v>
    <v>HUF</v>
    <v>195</v>
    <v>59</v>
  </rv>
  <rv s="3">
    <v>4</v>
    <v>22</v>
    <v>52</v>
    <v>3</v>
    <v>0</v>
    <v>Image of Ungarn</v>
  </rv>
  <rv s="0">
    <v>536870912</v>
    <v>Schweiz</v>
    <v>c10c98b9-afcd-84bf-c5c8-4220fc76a2e3</v>
    <v>de-DE</v>
    <v>Map</v>
  </rv>
  <rv s="1">
    <fb>0.38363446027908404</fb>
    <v>24</v>
  </rv>
  <rv s="0">
    <v>805306368</v>
    <v>Viola Amherd (Federal Council)</v>
    <v>f6fb052a-7df3-5ad8-30ba-ca10ed100863</v>
    <v>de-DE</v>
    <v>Generic</v>
  </rv>
  <rv s="0">
    <v>805306368</v>
    <v>Karin Keller-Sutter (Federal Council)</v>
    <v>00e54934-2464-4876-b9e0-0f45711e610b</v>
    <v>de-DE</v>
    <v>Generic</v>
  </rv>
  <rv s="0">
    <v>805306368</v>
    <v>Guy Parmelin (Federal Council)</v>
    <v>1698eb42-72aa-6c9b-26ff-ed678962e2b0</v>
    <v>de-DE</v>
    <v>Generic</v>
  </rv>
  <rv s="0">
    <v>805306368</v>
    <v>Ignazio Cassis (Federal Council)</v>
    <v>dacdb4e9-4344-ec7d-0faa-307f1e081e21</v>
    <v>de-DE</v>
    <v>Generic</v>
  </rv>
  <rv s="0">
    <v>805306368</v>
    <v>Albert Rösti (Federal Council)</v>
    <v>c24073af-1953-d773-7d55-965da760c77f</v>
    <v>de-DE</v>
    <v>Generic</v>
  </rv>
  <rv s="0">
    <v>805306368</v>
    <v>Elisabeth Baume-Schneider (Federal Council)</v>
    <v>771e919e-ed9d-33ac-50e8-cc2baac2edc7</v>
    <v>de-DE</v>
    <v>Generic</v>
  </rv>
  <rv s="0">
    <v>805306368</v>
    <v>Beat Jans (Federal Council)</v>
    <v>976a6bb0-3cfe-d924-7ec7-3d5a162210e1</v>
    <v>de-DE</v>
    <v>Generic</v>
  </rv>
  <rv s="2">
    <v>14</v>
  </rv>
  <rv s="1">
    <fb>4.5809998512268101E-2</fb>
    <v>25</v>
  </rv>
  <rv s="1">
    <fb>4.2957000000000001</fb>
    <v>26</v>
  </rv>
  <rv s="1">
    <fb>41</fb>
    <v>27</v>
  </rv>
  <rv s="1">
    <fb>1.45</fb>
    <v>28</v>
  </rv>
  <rv s="1">
    <fb>8769741</fb>
    <v>29</v>
  </rv>
  <rv s="1">
    <fb>0.255</fb>
    <v>24</v>
  </rv>
  <rv s="1">
    <fb>0.40600000000000003</fb>
    <v>24</v>
  </rv>
  <rv s="1">
    <fb>3.1E-2</fb>
    <v>24</v>
  </rv>
  <rv s="1">
    <fb>7.6999999999999999E-2</fb>
    <v>24</v>
  </rv>
  <rv s="1">
    <fb>0.16699999999999998</fb>
    <v>24</v>
  </rv>
  <rv s="1">
    <fb>0.22399999999999998</fb>
    <v>24</v>
  </rv>
  <rv s="1">
    <fb>0.125</fb>
    <v>24</v>
  </rv>
  <rv s="1">
    <fb>0.68252998352050798</fb>
    <v>24</v>
  </rv>
  <rv s="3">
    <v>5</v>
    <v>22</v>
    <v>58</v>
    <v>7</v>
    <v>0</v>
    <v>Image of Schweiz</v>
  </rv>
  <rv s="1">
    <fb>703082435360.11694</fb>
    <v>30</v>
  </rv>
  <rv s="1">
    <fb>1834453260000</fb>
    <v>30</v>
  </rv>
  <rv s="1">
    <fb>1.0519068</fb>
    <v>24</v>
  </rv>
  <rv s="1">
    <fb>0.59562990000000005</fb>
    <v>24</v>
  </rv>
  <rv s="1">
    <fb>50.168225480798597</fb>
    <v>31</v>
  </rv>
  <rv s="1">
    <fb>41285</fb>
    <v>29</v>
  </rv>
  <rv s="1">
    <fb>1.52</fb>
    <v>26</v>
  </rv>
  <rv s="1">
    <fb>10</fb>
    <v>26</v>
  </rv>
  <rv s="1">
    <fb>0.28800000000000003</fb>
    <v>24</v>
  </rv>
  <rv s="1">
    <fb>0.28345719829999999</fb>
    <v>24</v>
  </rv>
  <rv s="1">
    <fb>21000</fb>
    <v>29</v>
  </rv>
  <rv s="0">
    <v>536870912</v>
    <v>Zürich</v>
    <v>db19e556-240e-d241-ad76-1bf238372a7f</v>
    <v>de-DE</v>
    <v>Map</v>
  </rv>
  <rv s="0">
    <v>536870912</v>
    <v>Bern</v>
    <v>15dda629-8f09-9c82-b064-7a7e8e84c804</v>
    <v>de-DE</v>
    <v>Map</v>
  </rv>
  <rv s="1">
    <fb>99.546913020227805</fb>
    <v>32</v>
  </rv>
  <rv s="1">
    <fb>3.6291600452038396E-3</fb>
    <v>24</v>
  </rv>
  <rv s="1">
    <fb>34477.133999999998</fb>
    <v>29</v>
  </rv>
  <rv s="4">
    <v>https://www.bing.com/search?q=Schweiz&amp;form=skydnc</v>
    <v>Erfahren Sie mehr mit Bing</v>
  </rv>
  <rv s="1">
    <fb>83.551219512195104</fb>
    <v>31</v>
  </rv>
  <rv s="1">
    <fb>5</fb>
    <v>31</v>
  </rv>
  <rv s="2">
    <v>15</v>
  </rv>
  <rv s="1">
    <fb>3.7</fb>
    <v>31</v>
  </rv>
  <rv s="1">
    <fb>6332428</fb>
    <v>29</v>
  </rv>
  <rv s="1">
    <fb>0.10080933835403399</fb>
    <v>24</v>
  </rv>
  <rv s="1">
    <fb>7520.1660249450197</fb>
    <v>29</v>
  </rv>
  <rv s="0">
    <v>536870912</v>
    <v>Kanton Appenzell Ausserrhoden</v>
    <v>4663e3db-15ae-7203-e966-72677429b1a3</v>
    <v>de-DE</v>
    <v>Map</v>
  </rv>
  <rv s="0">
    <v>536870912</v>
    <v>Kanton Appenzell Innerrhoden</v>
    <v>438c2059-f008-12cd-b398-bdec44fee1ce</v>
    <v>de-DE</v>
    <v>Map</v>
  </rv>
  <rv s="0">
    <v>536870912</v>
    <v>Kanton Aargau</v>
    <v>7ffb687a-43b8-ee3e-7244-a40e99f97077</v>
    <v>de-DE</v>
    <v>Map</v>
  </rv>
  <rv s="0">
    <v>536870912</v>
    <v>Kanton Basel-Landschaft</v>
    <v>42301343-12f1-5ec4-5c22-74dbfbf795b2</v>
    <v>de-DE</v>
    <v>Map</v>
  </rv>
  <rv s="0">
    <v>536870912</v>
    <v>Kanton Basel-Stadt</v>
    <v>c6e79b8d-baaa-199e-f037-0c6cb850776e</v>
    <v>de-DE</v>
    <v>Map</v>
  </rv>
  <rv s="0">
    <v>536870912</v>
    <v>Kanton Bern</v>
    <v>2a03e077-5092-0e03-223b-4aa6b24c7525</v>
    <v>de-DE</v>
    <v>Map</v>
  </rv>
  <rv s="0">
    <v>536870912</v>
    <v>Kanton Freiburg</v>
    <v>5539f36c-455a-28cc-02c2-27ef6596fe56</v>
    <v>de-DE</v>
    <v>Map</v>
  </rv>
  <rv s="0">
    <v>536870912</v>
    <v>Kanton Genf</v>
    <v>fb357cde-21c3-0878-8ec6-1e42a1a9db63</v>
    <v>de-DE</v>
    <v>Map</v>
  </rv>
  <rv s="0">
    <v>536870912</v>
    <v>Kanton Glarus</v>
    <v>6cf7d446-0b69-661d-2aa7-1719c8a7d3ca</v>
    <v>de-DE</v>
    <v>Map</v>
  </rv>
  <rv s="0">
    <v>536870912</v>
    <v>Kanton Graubünden</v>
    <v>897c7b22-1822-9d6c-0404-564393a9433c</v>
    <v>de-DE</v>
    <v>Map</v>
  </rv>
  <rv s="0">
    <v>536870912</v>
    <v>Kanton Jura</v>
    <v>7d474a26-e388-0d0f-3b50-6ba37562a6b8</v>
    <v>de-DE</v>
    <v>Map</v>
  </rv>
  <rv s="0">
    <v>536870912</v>
    <v>Kanton Luzern</v>
    <v>b4674fd7-3899-7adb-4ffb-315b0fe97c2d</v>
    <v>de-DE</v>
    <v>Map</v>
  </rv>
  <rv s="0">
    <v>536870912</v>
    <v>Kanton Nidwalden</v>
    <v>58fe5a62-ac5e-752f-a9cf-e9cc16f0d3bb</v>
    <v>de-DE</v>
    <v>Map</v>
  </rv>
  <rv s="0">
    <v>536870912</v>
    <v>Kanton Obwalden</v>
    <v>ed77cee0-5e66-ea48-95ac-b4a7f4179920</v>
    <v>de-DE</v>
    <v>Map</v>
  </rv>
  <rv s="0">
    <v>536870912</v>
    <v>Kanton St. Gallen</v>
    <v>2c40a905-a53f-03e5-6ae8-ff0f2d23e1a1</v>
    <v>de-DE</v>
    <v>Map</v>
  </rv>
  <rv s="0">
    <v>536870912</v>
    <v>Kanton Schaffhausen</v>
    <v>93019ae6-ba39-a502-0e6f-d0ea1311b868</v>
    <v>de-DE</v>
    <v>Map</v>
  </rv>
  <rv s="0">
    <v>536870912</v>
    <v>Kanton Schwyz</v>
    <v>ff0399f7-2e79-eb3f-0618-78c79708ac42</v>
    <v>de-DE</v>
    <v>Map</v>
  </rv>
  <rv s="0">
    <v>536870912</v>
    <v>Kanton Solothurn</v>
    <v>768c0474-5479-b9c8-75f8-f82efb8f0dde</v>
    <v>de-DE</v>
    <v>Map</v>
  </rv>
  <rv s="0">
    <v>536870912</v>
    <v>Kanton Tessin</v>
    <v>b6c6799b-da2f-f3c7-c738-32ae5b148d64</v>
    <v>de-DE</v>
    <v>Map</v>
  </rv>
  <rv s="0">
    <v>536870912</v>
    <v>Kanton Thurgau</v>
    <v>8065557e-7c96-3a5b-def2-3f06cf28b35d</v>
    <v>de-DE</v>
    <v>Map</v>
  </rv>
  <rv s="0">
    <v>536870912</v>
    <v>Kanton Uri</v>
    <v>bd769763-fa18-cb72-13b9-1fc2356e69e2</v>
    <v>de-DE</v>
    <v>Map</v>
  </rv>
  <rv s="0">
    <v>536870912</v>
    <v>Kanton Wallis</v>
    <v>8f4a9c7f-1eaf-8f68-e219-aa3807fe0383</v>
    <v>de-DE</v>
    <v>Map</v>
  </rv>
  <rv s="0">
    <v>536870912</v>
    <v>Kanton Waadt</v>
    <v>a705603f-d616-d617-8e28-389ba87a66fc</v>
    <v>de-DE</v>
    <v>Map</v>
  </rv>
  <rv s="0">
    <v>536870912</v>
    <v>Kanton Zug</v>
    <v>e87417bb-ca41-7e6d-69d0-7a8484553a9d</v>
    <v>de-DE</v>
    <v>Map</v>
  </rv>
  <rv s="0">
    <v>536870912</v>
    <v>Kanton Zürich</v>
    <v>91f44f19-7d2e-687e-1899-8b1d22d4a46b</v>
    <v>de-DE</v>
    <v>Map</v>
  </rv>
  <rv s="2">
    <v>16</v>
  </rv>
  <rv s="1">
    <fb>0.318301452005265</fb>
    <v>24</v>
  </rv>
  <rv s="8">
    <v>#VALUE!</v>
    <v>de-DE</v>
    <v>c10c98b9-afcd-84bf-c5c8-4220fc76a2e3</v>
    <v>536870912</v>
    <v>1</v>
    <v>61</v>
    <v>62</v>
    <v>63</v>
    <v>Schweiz</v>
    <v>20</v>
    <v>21</v>
    <v>Map</v>
    <v>22</v>
    <v>64</v>
    <v>CH</v>
    <v>199</v>
    <v>207</v>
    <v>208</v>
    <v>209</v>
    <v>210</v>
    <v>211</v>
    <v>Die Schweiz, amtlich Schweizerische Eidgenossenschaft, ist ein föderalistischer, demokratischer Staat in Mitteleuropa. Er grenzt im Norden an Deutschland, im Osten an Österreich und Liechtenstein, im Süden an Italien und im Westen an Frankreich.</v>
    <v>212</v>
    <v>213</v>
    <v>214</v>
    <v>215</v>
    <v>216</v>
    <v>217</v>
    <v>218</v>
    <v>219</v>
    <v>220</v>
    <v>221</v>
    <v>222</v>
    <v>223</v>
    <v>224</v>
    <v>225</v>
    <v>226</v>
    <v>227</v>
    <v>228</v>
    <v>229</v>
    <v>230</v>
    <v>231</v>
    <v>232</v>
    <v>233</v>
    <v>234</v>
    <v>235</v>
    <v>236</v>
    <v>237</v>
    <v>238</v>
    <v>239</v>
    <v>240</v>
    <v>Schweiz</v>
    <v>Schweizerpsalm</v>
    <v>241</v>
    <v>Confoederatio Helvetica</v>
    <v>242</v>
    <v>243</v>
    <v>244</v>
    <v>245</v>
    <v>Schweiz</v>
    <v>271</v>
    <v>mdp/vdpid/223</v>
    <v>CHF</v>
    <v>272</v>
    <v>59</v>
  </rv>
  <rv s="3">
    <v>5</v>
    <v>22</v>
    <v>58</v>
    <v>3</v>
    <v>0</v>
    <v>Image of Schweiz</v>
  </rv>
  <rv s="0">
    <v>536870912</v>
    <v>Spanien</v>
    <v>1baf9d59-f443-e9f4-6e49-de048a073e3f</v>
    <v>de-DE</v>
    <v>Map</v>
  </rv>
  <rv s="1">
    <fb>0.52577247440306896</fb>
    <v>24</v>
  </rv>
  <rv s="0">
    <v>805306368</v>
    <v>Felipe VI. (Herrschertitel)</v>
    <v>ec86fb82-ddbc-286a-d1a7-3644682c1efc</v>
    <v>de-DE</v>
    <v>Generic</v>
  </rv>
  <rv s="0">
    <v>805306368</v>
    <v>Pedro Sánchez (Prime minister)</v>
    <v>9e0d6cf3-f466-7b6f-0a92-aa23020fc120</v>
    <v>de-DE</v>
    <v>Generic</v>
  </rv>
  <rv s="2">
    <v>17</v>
  </rv>
  <rv s="1">
    <fb>0.13958999633789099</fb>
    <v>25</v>
  </rv>
  <rv s="1">
    <fb>3.8723000000000001</fb>
    <v>26</v>
  </rv>
  <rv s="1">
    <fb>34</fb>
    <v>27</v>
  </rv>
  <rv s="1">
    <fb>1.26</fb>
    <v>28</v>
  </rv>
  <rv s="1">
    <fb>47615034</fb>
    <v>29</v>
  </rv>
  <rv s="1">
    <fb>0.254</fb>
    <v>24</v>
  </rv>
  <rv s="1">
    <fb>0.41</fb>
    <v>24</v>
  </rv>
  <rv s="1">
    <fb>2.1000000000000001E-2</fb>
    <v>24</v>
  </rv>
  <rv s="1">
    <fb>6.2E-2</fb>
    <v>24</v>
  </rv>
  <rv s="1">
    <fb>0.17199999999999999</fb>
    <v>24</v>
  </rv>
  <rv s="1">
    <fb>0.23399999999999999</fb>
    <v>24</v>
  </rv>
  <rv s="1">
    <fb>0.122</fb>
    <v>24</v>
  </rv>
  <rv s="1">
    <fb>0.57492000579834002</fb>
    <v>24</v>
  </rv>
  <rv s="3">
    <v>6</v>
    <v>22</v>
    <v>66</v>
    <v>7</v>
    <v>0</v>
    <v>Image of Spanien</v>
  </rv>
  <rv s="1">
    <fb>1394116310768.6299</fb>
    <v>30</v>
  </rv>
  <rv s="1">
    <fb>797285840000</fb>
    <v>30</v>
  </rv>
  <rv s="1">
    <fb>1.0271029</fb>
    <v>24</v>
  </rv>
  <rv s="1">
    <fb>0.88853009999999999</fb>
    <v>24</v>
  </rv>
  <rv s="1">
    <fb>72.955546118337793</fb>
    <v>31</v>
  </rv>
  <rv s="1">
    <fb>505990</fb>
    <v>29</v>
  </rv>
  <rv s="1">
    <fb>1.26</fb>
    <v>26</v>
  </rv>
  <rv s="1">
    <fb>7.9</fb>
    <v>26</v>
  </rv>
  <rv s="1">
    <fb>0.47</fb>
    <v>24</v>
  </rv>
  <rv s="1">
    <fb>0.24229018520000001</fb>
    <v>24</v>
  </rv>
  <rv s="1">
    <fb>196000</fb>
    <v>29</v>
  </rv>
  <rv s="0">
    <v>536870912</v>
    <v>Madrid</v>
    <v>a497c067-c4c6-4bf4-9a5d-34fd30589bda</v>
    <v>de-DE</v>
    <v>Map</v>
  </rv>
  <rv s="1">
    <fb>110.96151904206</fb>
    <v>32</v>
  </rv>
  <rv s="1">
    <fb>6.9953624171701497E-3</fb>
    <v>24</v>
  </rv>
  <rv s="1">
    <fb>244002.18</fb>
    <v>29</v>
  </rv>
  <rv s="4">
    <v>https://www.bing.com/search?q=Spanien&amp;form=skydnc</v>
    <v>Erfahren Sie mehr mit Bing</v>
  </rv>
  <rv s="1">
    <fb>83.334146341463395</fb>
    <v>31</v>
  </rv>
  <rv s="1">
    <fb>5.6</fb>
    <v>28</v>
  </rv>
  <rv s="1">
    <fb>4</fb>
    <v>31</v>
  </rv>
  <rv s="2">
    <v>18</v>
  </rv>
  <rv s="1">
    <fb>2.5</fb>
    <v>31</v>
  </rv>
  <rv s="1">
    <fb>37927409</fb>
    <v>29</v>
  </rv>
  <rv s="1">
    <fb>0.14248211393678101</fb>
    <v>24</v>
  </rv>
  <rv s="1">
    <fb>5355.9870055822103</fb>
    <v>29</v>
  </rv>
  <rv s="0">
    <v>536870912</v>
    <v>Andalusien</v>
    <v>b009454b-b921-1477-fbf3-ea4c66d409b5</v>
    <v>de-DE</v>
    <v>Map</v>
  </rv>
  <rv s="0">
    <v>536870912</v>
    <v>Katalonien</v>
    <v>54afd4ed-d6c4-c6c9-2f8d-10440795b196</v>
    <v>de-DE</v>
    <v>Map</v>
  </rv>
  <rv s="0">
    <v>536870912</v>
    <v>Autonome Gemeinschaft Madrid</v>
    <v>854c08ed-f6d7-c812-1a3f-46928ae0597e</v>
    <v>de-DE</v>
    <v>Map</v>
  </rv>
  <rv s="0">
    <v>536870912</v>
    <v>Valencianische Gemeinschaft</v>
    <v>d1a45f13-aca9-6854-cb23-92573a279216</v>
    <v>de-DE</v>
    <v>Map</v>
  </rv>
  <rv s="0">
    <v>536870912</v>
    <v>Galicien</v>
    <v>70c91f08-f55c-f98a-047e-aa9228ed4253</v>
    <v>de-DE</v>
    <v>Map</v>
  </rv>
  <rv s="0">
    <v>536870912</v>
    <v>Kastilien und León</v>
    <v>7fc8f34d-7f31-b8c6-34d4-545cb3920adf</v>
    <v>de-DE</v>
    <v>Map</v>
  </rv>
  <rv s="0">
    <v>536870912</v>
    <v>Autonome Gemeinschaft Baskenland</v>
    <v>27cbb013-d521-0f66-7c87-67bad92e92f5</v>
    <v>de-DE</v>
    <v>Map</v>
  </rv>
  <rv s="0">
    <v>536870912</v>
    <v>Kanarische Inseln</v>
    <v>e5f4f633-d27e-9012-be27-a85d7ed21999</v>
    <v>de-DE</v>
    <v>Map</v>
  </rv>
  <rv s="0">
    <v>536870912</v>
    <v>Kastilien-La Mancha</v>
    <v>1e79c598-5619-e707-75d9-40410db3c0b2</v>
    <v>de-DE</v>
    <v>Map</v>
  </rv>
  <rv s="0">
    <v>536870912</v>
    <v>Murcia</v>
    <v>e697a468-5c9d-9a42-68ac-b04781a55abd</v>
    <v>de-DE</v>
    <v>Map</v>
  </rv>
  <rv s="0">
    <v>536870912</v>
    <v>Aragonien</v>
    <v>66482df7-7a8d-eb53-1b74-7702eb8f6ab7</v>
    <v>de-DE</v>
    <v>Map</v>
  </rv>
  <rv s="0">
    <v>536870912</v>
    <v>Asturien</v>
    <v>6880b28a-27ed-46a3-3b3f-93553df34103</v>
    <v>de-DE</v>
    <v>Map</v>
  </rv>
  <rv s="0">
    <v>536870912</v>
    <v>Extremadura</v>
    <v>60c245e4-f9c9-d637-1ff7-50148c20166f</v>
    <v>de-DE</v>
    <v>Map</v>
  </rv>
  <rv s="0">
    <v>536870912</v>
    <v>Navarra</v>
    <v>bd2c46e0-0dec-2a95-cf06-e23728a2a0ed</v>
    <v>de-DE</v>
    <v>Map</v>
  </rv>
  <rv s="0">
    <v>536870912</v>
    <v>Kantabrien</v>
    <v>ff0ffbe3-172a-ecd8-17cd-6f2f89c9d0dd</v>
    <v>de-DE</v>
    <v>Map</v>
  </rv>
  <rv s="0">
    <v>536870912</v>
    <v>La Rioja</v>
    <v>c27fd34e-d1ab-5145-cc6e-9d85b07f919e</v>
    <v>de-DE</v>
    <v>Map</v>
  </rv>
  <rv s="0">
    <v>536870912</v>
    <v>Ceuta</v>
    <v>4575b2d9-4933-9d93-b84d-3080054b3dda</v>
    <v>de-DE</v>
    <v>Map</v>
  </rv>
  <rv s="0">
    <v>536870912</v>
    <v>Melilla</v>
    <v>a67b3afb-47dd-d884-afd6-0794c4de12ba</v>
    <v>de-DE</v>
    <v>Map</v>
  </rv>
  <rv s="2">
    <v>19</v>
  </rv>
  <rv s="1">
    <fb>0.36936209528965797</fb>
    <v>24</v>
  </rv>
  <rv s="9">
    <v>#VALUE!</v>
    <v>de-DE</v>
    <v>1baf9d59-f443-e9f4-6e49-de048a073e3f</v>
    <v>536870912</v>
    <v>1</v>
    <v>69</v>
    <v>17</v>
    <v>70</v>
    <v>Spanien</v>
    <v>20</v>
    <v>21</v>
    <v>Map</v>
    <v>22</v>
    <v>64</v>
    <v>ES</v>
    <v>276</v>
    <v>279</v>
    <v>280</v>
    <v>281</v>
    <v>282</v>
    <v>283</v>
    <v>Spanien ist ein Staat auf der Iberischen Halbinsel im Südwesten Europas, mit den Balearischen Inseln im Mittelmeer, den Kanarischen Inseln im Atlantik und zwei Exklaven in Nordafrika. Staatsform ist eine parlamentarische Erbmonarchie. Spanien ...</v>
    <v>284</v>
    <v>285</v>
    <v>286</v>
    <v>287</v>
    <v>288</v>
    <v>289</v>
    <v>290</v>
    <v>291</v>
    <v>292</v>
    <v>293</v>
    <v>294</v>
    <v>295</v>
    <v>296</v>
    <v>297</v>
    <v>298</v>
    <v>299</v>
    <v>300</v>
    <v>301</v>
    <v>302</v>
    <v>303</v>
    <v>304</v>
    <v>305</v>
    <v>305</v>
    <v>306</v>
    <v>307</v>
    <v>308</v>
    <v>309</v>
    <v>310</v>
    <v>311</v>
    <v>312</v>
    <v>Spanien</v>
    <v>Marcha Real</v>
    <v>313</v>
    <v>Reino de España</v>
    <v>314</v>
    <v>315</v>
    <v>316</v>
    <v>317</v>
    <v>Spanien</v>
    <v>336</v>
    <v>mdp/vdpid/217</v>
    <v>EUR</v>
    <v>337</v>
  </rv>
  <rv s="3">
    <v>6</v>
    <v>22</v>
    <v>66</v>
    <v>3</v>
    <v>0</v>
    <v>Image of Spanien</v>
  </rv>
  <rv s="0">
    <v>536870912</v>
    <v>Kroatien</v>
    <v>98d53c1a-2e70-ba44-c85e-1e3d4c505723</v>
    <v>de-DE</v>
    <v>Map</v>
  </rv>
  <rv s="1">
    <fb>0.27591136526090099</fb>
    <v>24</v>
  </rv>
  <rv s="0">
    <v>805306368</v>
    <v>Zoran Milanović (Staatspräsident)</v>
    <v>0772d8e3-22ab-2c3b-e566-9239bc8d53e6</v>
    <v>de-DE</v>
    <v>Generic</v>
  </rv>
  <rv s="0">
    <v>805306368</v>
    <v>Andrej Plenković (Prime minister)</v>
    <v>8636709a-30b6-46b4-8744-abc8c9fe5ff9</v>
    <v>de-DE</v>
    <v>Generic</v>
  </rv>
  <rv s="2">
    <v>20</v>
  </rv>
  <rv s="1">
    <fb>6.9349999427795406E-2</fb>
    <v>25</v>
  </rv>
  <rv s="1">
    <fb>2.9962</fb>
    <v>26</v>
  </rv>
  <rv s="1">
    <fb>385</fb>
    <v>27</v>
  </rv>
  <rv s="1">
    <fb>3854000</fb>
    <v>29</v>
  </rv>
  <rv s="1">
    <fb>0.22899999999999998</fb>
    <v>24</v>
  </rv>
  <rv s="1">
    <fb>2.7000000000000003E-2</fb>
    <v>24</v>
  </rv>
  <rv s="1">
    <fb>7.400000000000001E-2</fb>
    <v>24</v>
  </rv>
  <rv s="1">
    <fb>0.18</fb>
    <v>24</v>
  </rv>
  <rv s="1">
    <fb>0.23300000000000001</fb>
    <v>24</v>
  </rv>
  <rv s="1">
    <fb>0.13300000000000001</fb>
    <v>24</v>
  </rv>
  <rv s="1">
    <fb>0.51181999206542994</fb>
    <v>24</v>
  </rv>
  <rv s="3">
    <v>7</v>
    <v>22</v>
    <v>72</v>
    <v>7</v>
    <v>0</v>
    <v>Image of Kroatien</v>
  </rv>
  <rv s="1">
    <fb>60415553038.882599</fb>
    <v>30</v>
  </rv>
  <rv s="1">
    <fb>22458260000</fb>
    <v>30</v>
  </rv>
  <rv s="1">
    <fb>0.96471030000000002</fb>
    <v>24</v>
  </rv>
  <rv s="1">
    <fb>0.67865560000000003</fb>
    <v>24</v>
  </rv>
  <rv s="1">
    <fb>70.703662342128197</fb>
    <v>31</v>
  </rv>
  <rv s="1">
    <fb>56594</fb>
    <v>29</v>
  </rv>
  <rv s="1">
    <fb>1.47</fb>
    <v>26</v>
  </rv>
  <rv s="1">
    <fb>9</fb>
    <v>26</v>
  </rv>
  <rv s="1">
    <fb>0.20499999999999999</fb>
    <v>24</v>
  </rv>
  <rv s="1">
    <fb>0.15156174140000001</fb>
    <v>24</v>
  </rv>
  <rv s="1">
    <fb>18000</fb>
    <v>29</v>
  </rv>
  <rv s="0">
    <v>536870912</v>
    <v>Zagreb</v>
    <v>f11a69f0-4ff4-d971-a3ab-ae1c1274eccc</v>
    <v>de-DE</v>
    <v>Map</v>
  </rv>
  <rv s="1">
    <fb>109.815676449535</fb>
    <v>32</v>
  </rv>
  <rv s="1">
    <fb>7.7182034649808298E-3</fb>
    <v>24</v>
  </rv>
  <rv s="1">
    <fb>17487.922999999999</fb>
    <v>29</v>
  </rv>
  <rv s="4">
    <v>https://www.bing.com/search?q=Kroatien&amp;form=skydnc</v>
    <v>Erfahren Sie mehr mit Bing</v>
  </rv>
  <rv s="1">
    <fb>78.070731707317094</fb>
    <v>31</v>
  </rv>
  <rv s="1">
    <fb>2.92</fb>
    <v>28</v>
  </rv>
  <rv s="1">
    <fb>8</fb>
    <v>31</v>
  </rv>
  <rv s="2">
    <v>21</v>
  </rv>
  <rv s="1">
    <fb>2328318</fb>
    <v>29</v>
  </rv>
  <rv s="1">
    <fb>0.21963282023161401</fb>
    <v>24</v>
  </rv>
  <rv s="1">
    <fb>3714.3829884420702</fb>
    <v>29</v>
  </rv>
  <rv s="0">
    <v>536870912</v>
    <v>Gespanschaft Međimurje</v>
    <v>dc345ff5-f374-076d-1d0f-e1a24cfbb252</v>
    <v>de-DE</v>
    <v>Map</v>
  </rv>
  <rv s="0">
    <v>536870912</v>
    <v>Gespanschaft Dubrovnik-Neretva</v>
    <v>aeed8c4c-de39-d37d-b0d9-e37523f91c47</v>
    <v>de-DE</v>
    <v>Map</v>
  </rv>
  <rv s="0">
    <v>536870912</v>
    <v>Gespanschaft Istrien</v>
    <v>0ab1de7c-4cb1-cbce-c3eb-ca81244e251f</v>
    <v>de-DE</v>
    <v>Map</v>
  </rv>
  <rv s="0">
    <v>536870912</v>
    <v>Gespanschaft Split-Dalmatien</v>
    <v>a5c9fc4a-ec53-dc2d-a2db-50aa40fdd54c</v>
    <v>de-DE</v>
    <v>Map</v>
  </rv>
  <rv s="0">
    <v>536870912</v>
    <v>Gespanschaft Vukovar-Syrmien</v>
    <v>d2ffeec2-0360-aaa1-c264-281c332c65d7</v>
    <v>de-DE</v>
    <v>Map</v>
  </rv>
  <rv s="0">
    <v>536870912</v>
    <v>Gespanschaft Šibenik-Knin</v>
    <v>9d9e65ec-ec8b-f187-0936-6d654c8cee4e</v>
    <v>de-DE</v>
    <v>Map</v>
  </rv>
  <rv s="0">
    <v>536870912</v>
    <v>Gespanschaft Osijek-Baranja</v>
    <v>14807793-d9c8-613d-6c09-c3a09da2ecd1</v>
    <v>de-DE</v>
    <v>Map</v>
  </rv>
  <rv s="0">
    <v>536870912</v>
    <v>Gespanschaft Zadar</v>
    <v>e66a5144-723b-6aba-3445-b2648a0f3632</v>
    <v>de-DE</v>
    <v>Map</v>
  </rv>
  <rv s="0">
    <v>536870912</v>
    <v>Gespanschaft Brod-Posavina</v>
    <v>77ccafb9-c361-4f38-878e-cdb50de4ac20</v>
    <v>de-DE</v>
    <v>Map</v>
  </rv>
  <rv s="0">
    <v>536870912</v>
    <v>Gespanschaft Požega-Slawonien</v>
    <v>1b9351b8-c66c-5f85-1249-197ef8f9ace2</v>
    <v>de-DE</v>
    <v>Map</v>
  </rv>
  <rv s="0">
    <v>536870912</v>
    <v>Gespanschaft Virovitica-Podravina</v>
    <v>b2e508fb-3c10-113a-db7c-34fd3ec7d5a8</v>
    <v>de-DE</v>
    <v>Map</v>
  </rv>
  <rv s="0">
    <v>536870912</v>
    <v>Gespanschaft Lika-Senj</v>
    <v>e1daeacd-77f1-8d6c-3d6d-b18f1cc43793</v>
    <v>de-DE</v>
    <v>Map</v>
  </rv>
  <rv s="0">
    <v>536870912</v>
    <v>Gespanschaft Primorje-Gorski kotar</v>
    <v>c270a103-7c7f-57ff-7129-a8b9864b8e93</v>
    <v>de-DE</v>
    <v>Map</v>
  </rv>
  <rv s="0">
    <v>536870912</v>
    <v>Gespanschaft Bjelovar-Bilogora</v>
    <v>9e3fda25-b013-9d58-a13e-b26cc2c11736</v>
    <v>de-DE</v>
    <v>Map</v>
  </rv>
  <rv s="0">
    <v>536870912</v>
    <v>Gespanschaft Koprivnica-Križevci</v>
    <v>24629268-134b-6a42-31c3-7b995167933b</v>
    <v>de-DE</v>
    <v>Map</v>
  </rv>
  <rv s="0">
    <v>536870912</v>
    <v>Gespanschaft Varaždin</v>
    <v>e8b53325-1309-05f5-baf1-5d4648cd44d3</v>
    <v>de-DE</v>
    <v>Map</v>
  </rv>
  <rv s="0">
    <v>536870912</v>
    <v>Gespanschaft Karlovac</v>
    <v>7e360e54-9dea-ca70-625f-dd73fa48da82</v>
    <v>de-DE</v>
    <v>Map</v>
  </rv>
  <rv s="0">
    <v>536870912</v>
    <v>Gespanschaft Sisak-Moslavina</v>
    <v>8dbfcf55-9464-3038-5db3-06d00c62ed50</v>
    <v>de-DE</v>
    <v>Map</v>
  </rv>
  <rv s="0">
    <v>536870912</v>
    <v>Gespanschaft Krapina-Zagorje</v>
    <v>09dfd6fa-edab-6236-5d76-c848770f2467</v>
    <v>de-DE</v>
    <v>Map</v>
  </rv>
  <rv s="0">
    <v>536870912</v>
    <v>Gespanschaft Zagreb</v>
    <v>f17cd992-a68c-3c4e-3365-1058251b4842</v>
    <v>de-DE</v>
    <v>Map</v>
  </rv>
  <rv s="2">
    <v>22</v>
  </rv>
  <rv s="1">
    <fb>0.343531098001083</fb>
    <v>24</v>
  </rv>
  <rv s="9">
    <v>#VALUE!</v>
    <v>de-DE</v>
    <v>98d53c1a-2e70-ba44-c85e-1e3d4c505723</v>
    <v>536870912</v>
    <v>1</v>
    <v>75</v>
    <v>17</v>
    <v>70</v>
    <v>Kroatien</v>
    <v>20</v>
    <v>21</v>
    <v>Map</v>
    <v>22</v>
    <v>76</v>
    <v>HR</v>
    <v>341</v>
    <v>344</v>
    <v>345</v>
    <v>346</v>
    <v>347</v>
    <v>283</v>
    <v>Kroatien ist ein Staat in der Übergangszone zwischen Mittel- und Südosteuropa. Kroatien ist Mitglied der Europäischen Union, der NATO, der Welthandelsorganisation, der OSZE und der Vereinten Nationen. Seit dem 1. Januar 2023 ist Kroatien Teil ...</v>
    <v>348</v>
    <v>349</v>
    <v>161</v>
    <v>350</v>
    <v>351</v>
    <v>352</v>
    <v>353</v>
    <v>354</v>
    <v>355</v>
    <v>356</v>
    <v>357</v>
    <v>358</v>
    <v>359</v>
    <v>360</v>
    <v>361</v>
    <v>362</v>
    <v>363</v>
    <v>364</v>
    <v>365</v>
    <v>366</v>
    <v>367</v>
    <v>368</v>
    <v>368</v>
    <v>369</v>
    <v>370</v>
    <v>371</v>
    <v>372</v>
    <v>373</v>
    <v>374</v>
    <v>375</v>
    <v>Kroatien</v>
    <v>Lijepa naša domovino</v>
    <v>376</v>
    <v>Republica Croația</v>
    <v>312</v>
    <v>377</v>
    <v>378</v>
    <v>379</v>
    <v>Kroatien</v>
    <v>400</v>
    <v>mdp/vdpid/108</v>
    <v>EUR</v>
    <v>401</v>
  </rv>
  <rv s="3">
    <v>7</v>
    <v>22</v>
    <v>72</v>
    <v>3</v>
    <v>0</v>
    <v>Image of Kroatien</v>
  </rv>
  <rv s="0">
    <v>536870912</v>
    <v>Italien</v>
    <v>09e8f885-427b-8850-947d-202e0287b9e8</v>
    <v>de-DE</v>
    <v>Map</v>
  </rv>
  <rv s="1">
    <fb>0.432345141769226</fb>
    <v>24</v>
  </rv>
  <rv s="0">
    <v>805306368</v>
    <v>Sergio Mattarella (Staatspräsident)</v>
    <v>7b09388e-8b92-1261-db16-7c6882735fe1</v>
    <v>de-DE</v>
    <v>Generic</v>
  </rv>
  <rv s="0">
    <v>805306368</v>
    <v>Giorgia Meloni (Prime minister)</v>
    <v>5c9bb82e-e08f-f5eb-9f29-f20e75e8eb8f</v>
    <v>de-DE</v>
    <v>Generic</v>
  </rv>
  <rv s="2">
    <v>23</v>
  </rv>
  <rv s="1">
    <fb>9.8870000839233405E-2</fb>
    <v>25</v>
  </rv>
  <rv s="1">
    <fb>3.9773999999999998</fb>
    <v>26</v>
  </rv>
  <rv s="1">
    <fb>39</fb>
    <v>27</v>
  </rv>
  <rv s="1">
    <fb>1.61</fb>
    <v>28</v>
  </rv>
  <rv s="1">
    <fb>58856847</fb>
    <v>29</v>
  </rv>
  <rv s="1">
    <fb>0.26700000000000002</fb>
    <v>24</v>
  </rv>
  <rv s="1">
    <fb>1.9E-2</fb>
    <v>24</v>
  </rv>
  <rv s="1">
    <fb>0.06</fb>
    <v>24</v>
  </rv>
  <rv s="1">
    <fb>0.16899999999999998</fb>
    <v>24</v>
  </rv>
  <rv s="1">
    <fb>0.23</fb>
    <v>24</v>
  </rv>
  <rv s="1">
    <fb>0.12</fb>
    <v>24</v>
  </rv>
  <rv s="1">
    <fb>0.495550003051758</fb>
    <v>24</v>
  </rv>
  <rv s="3">
    <v>8</v>
    <v>22</v>
    <v>78</v>
    <v>7</v>
    <v>0</v>
    <v>Image of Italien</v>
  </rv>
  <rv s="1">
    <fb>2001244392041.5701</fb>
    <v>30</v>
  </rv>
  <rv s="1">
    <fb>522087790000</fb>
    <v>30</v>
  </rv>
  <rv s="1">
    <fb>1.0187936</fb>
    <v>24</v>
  </rv>
  <rv s="1">
    <fb>0.61933000000000005</fb>
    <v>24</v>
  </rv>
  <rv s="1">
    <fb>79.948454735494707</fb>
    <v>31</v>
  </rv>
  <rv s="1">
    <fb>302068</fb>
    <v>29</v>
  </rv>
  <rv s="1">
    <fb>1.29</fb>
    <v>26</v>
  </rv>
  <rv s="1">
    <fb>7.3</fb>
    <v>26</v>
  </rv>
  <rv s="1">
    <fb>0.59099999999999997</fb>
    <v>24</v>
  </rv>
  <rv s="1">
    <fb>0.2283268819</fb>
    <v>24</v>
  </rv>
  <rv s="1">
    <fb>347000</fb>
    <v>29</v>
  </rv>
  <rv s="0">
    <v>536870912</v>
    <v>Rom</v>
    <v>5ed498af-fa85-2a88-874d-212494ddb06f</v>
    <v>de-DE</v>
    <v>Map</v>
  </rv>
  <rv s="1">
    <fb>110.623595648239</fb>
    <v>32</v>
  </rv>
  <rv s="1">
    <fb>6.1124694376529102E-3</fb>
    <v>24</v>
  </rv>
  <rv s="1">
    <fb>320411.45899999997</fb>
    <v>29</v>
  </rv>
  <rv s="4">
    <v>https://www.bing.com/search?q=Italien&amp;form=skydnc</v>
    <v>Erfahren Sie mehr mit Bing</v>
  </rv>
  <rv s="1">
    <fb>82.946341463414697</fb>
    <v>31</v>
  </rv>
  <rv s="1">
    <fb>2</fb>
    <v>31</v>
  </rv>
  <rv s="2">
    <v>24</v>
  </rv>
  <rv s="1">
    <fb>2.6</fb>
    <v>31</v>
  </rv>
  <rv s="1">
    <fb>42651966</fb>
    <v>29</v>
  </rv>
  <rv s="1">
    <fb>0.24250464933068097</fb>
    <v>24</v>
  </rv>
  <rv s="1">
    <fb>5002.4066798773601</fb>
    <v>29</v>
  </rv>
  <rv s="0">
    <v>536870912</v>
    <v>Abruzzen</v>
    <v>6d07734f-0734-da73-bda9-a2e9e44c1042</v>
    <v>de-DE</v>
    <v>Map</v>
  </rv>
  <rv s="0">
    <v>536870912</v>
    <v>Basilikata</v>
    <v>c286f639-68f8-3ed2-0119-87142c109b42</v>
    <v>de-DE</v>
    <v>Map</v>
  </rv>
  <rv s="0">
    <v>536870912</v>
    <v>Kalabrien</v>
    <v>87d05176-c03a-c209-fa72-dfafed738418</v>
    <v>de-DE</v>
    <v>Map</v>
  </rv>
  <rv s="0">
    <v>536870912</v>
    <v>Kampanien</v>
    <v>9933ef2b-24f2-a29d-6e4f-fe6bffe78694</v>
    <v>de-DE</v>
    <v>Map</v>
  </rv>
  <rv s="0">
    <v>536870912</v>
    <v>Emilia-Romagna</v>
    <v>129d3426-cfe5-9154-2989-f246e1aa5cec</v>
    <v>de-DE</v>
    <v>Map</v>
  </rv>
  <rv s="0">
    <v>536870912</v>
    <v>Friaul-Julisch Venetien</v>
    <v>dfe11af7-836d-40cf-b176-995500a2a2fb</v>
    <v>de-DE</v>
    <v>Map</v>
  </rv>
  <rv s="0">
    <v>536870912</v>
    <v>Latium</v>
    <v>e5d48b4e-72f5-da43-7854-da4784df7b51</v>
    <v>de-DE</v>
    <v>Map</v>
  </rv>
  <rv s="0">
    <v>536870912</v>
    <v>Ligurien</v>
    <v>bc9d0bc0-7501-9ea0-5ffc-8d29df64f153</v>
    <v>de-DE</v>
    <v>Map</v>
  </rv>
  <rv s="0">
    <v>536870912</v>
    <v>Lombardei</v>
    <v>4e4d95c0-6e91-acd2-e10c-7165bc365e22</v>
    <v>de-DE</v>
    <v>Map</v>
  </rv>
  <rv s="0">
    <v>536870912</v>
    <v>Marken</v>
    <v>262ac8bf-0bbd-ba85-aef3-2130493eaa9b</v>
    <v>de-DE</v>
    <v>Map</v>
  </rv>
  <rv s="0">
    <v>536870912</v>
    <v>Molise</v>
    <v>048932e0-ef04-999e-a84f-326f5eaf1b11</v>
    <v>de-DE</v>
    <v>Map</v>
  </rv>
  <rv s="0">
    <v>536870912</v>
    <v>Piemont</v>
    <v>1a1b261b-a6b1-8503-5262-e2f707fe58ce</v>
    <v>de-DE</v>
    <v>Map</v>
  </rv>
  <rv s="0">
    <v>536870912</v>
    <v>Apulien</v>
    <v>162619f7-7efb-76cc-0544-2da0306bd7c3</v>
    <v>de-DE</v>
    <v>Map</v>
  </rv>
  <rv s="0">
    <v>536870912</v>
    <v>Sardinien</v>
    <v>2ac543b8-3c5f-c1c2-9c26-7153eb61c3d0</v>
    <v>de-DE</v>
    <v>Map</v>
  </rv>
  <rv s="0">
    <v>536870912</v>
    <v>Autonome Region Sizilien</v>
    <v>610fbc95-e594-a116-6d30-36286446a003</v>
    <v>de-DE</v>
    <v>Map</v>
  </rv>
  <rv s="0">
    <v>536870912</v>
    <v>Toskana</v>
    <v>a8854f08-da35-486d-5bd1-760f4eeb3da0</v>
    <v>de-DE</v>
    <v>Map</v>
  </rv>
  <rv s="0">
    <v>536870912</v>
    <v>Trentino-Südtirol</v>
    <v>b537e28d-6f0c-d8cf-1384-534def0737dd</v>
    <v>de-DE</v>
    <v>Map</v>
  </rv>
  <rv s="0">
    <v>536870912</v>
    <v>Umbrien</v>
    <v>a75c12d3-c6a9-ea7c-e844-577d1cfe72dd</v>
    <v>de-DE</v>
    <v>Map</v>
  </rv>
  <rv s="0">
    <v>536870912</v>
    <v>Aostatal</v>
    <v>d9b216c7-5de6-eaf4-2383-5f7fc3075fdb</v>
    <v>de-DE</v>
    <v>Map</v>
  </rv>
  <rv s="0">
    <v>536870912</v>
    <v>Venetien</v>
    <v>6809e680-9adc-134d-ebe9-70b79f5adb5f</v>
    <v>de-DE</v>
    <v>Map</v>
  </rv>
  <rv s="2">
    <v>25</v>
  </rv>
  <rv s="1">
    <fb>0.31790303272888798</fb>
    <v>24</v>
  </rv>
  <rv s="10">
    <v>#VALUE!</v>
    <v>de-DE</v>
    <v>09e8f885-427b-8850-947d-202e0287b9e8</v>
    <v>536870912</v>
    <v>1</v>
    <v>81</v>
    <v>62</v>
    <v>82</v>
    <v>Italien</v>
    <v>20</v>
    <v>21</v>
    <v>Map</v>
    <v>22</v>
    <v>83</v>
    <v>IT</v>
    <v>405</v>
    <v>408</v>
    <v>409</v>
    <v>410</v>
    <v>411</v>
    <v>412</v>
    <v>Italien ist ein Staat in Südeuropa mit knapp 60 Millionen Einwohnern, überwiegend katholische Italiener. Das italienische Staatsgebiet liegt zum größten Teil auf der auf drei Seiten vom Mittelmeer umgebenen Apenninhalbinsel, der anschließenden ...</v>
    <v>413</v>
    <v>414</v>
    <v>87</v>
    <v>415</v>
    <v>416</v>
    <v>417</v>
    <v>418</v>
    <v>419</v>
    <v>420</v>
    <v>421</v>
    <v>422</v>
    <v>423</v>
    <v>424</v>
    <v>425</v>
    <v>426</v>
    <v>427</v>
    <v>428</v>
    <v>429</v>
    <v>430</v>
    <v>431</v>
    <v>432</v>
    <v>433</v>
    <v>433</v>
    <v>434</v>
    <v>435</v>
    <v>436</v>
    <v>437</v>
    <v>438</v>
    <v>439</v>
    <v>Italien</v>
    <v>Il Canto degli Italiani</v>
    <v>440</v>
    <v>Repubblica Italiana</v>
    <v>441</v>
    <v>442</v>
    <v>443</v>
    <v>444</v>
    <v>Italien</v>
    <v>465</v>
    <v>mdp/vdpid/118</v>
    <v>EUR</v>
    <v>466</v>
  </rv>
  <rv s="3">
    <v>8</v>
    <v>22</v>
    <v>78</v>
    <v>3</v>
    <v>0</v>
    <v>Image of Italien</v>
  </rv>
  <rv s="0">
    <v>536870912</v>
    <v>Albanien</v>
    <v>bb9fa97a-a48f-634d-5eeb-22dfd5d6fe3f</v>
    <v>de-DE</v>
    <v>Map</v>
  </rv>
  <rv s="1">
    <fb>0.43127735444229204</fb>
    <v>24</v>
  </rv>
  <rv s="0">
    <v>805306368</v>
    <v>Bajram Begaj (Staatspräsident)</v>
    <v>4bd28903-8326-e508-be49-1f6e00ecc414</v>
    <v>de-DE</v>
    <v>Generic</v>
  </rv>
  <rv s="0">
    <v>805306368</v>
    <v>Edi Rama (Prime minister)</v>
    <v>a8db445f-2f2e-cde7-88b8-114189a700d1</v>
    <v>de-DE</v>
    <v>Generic</v>
  </rv>
  <rv s="2">
    <v>26</v>
  </rv>
  <rv s="1">
    <fb>0.12331000328064</fb>
    <v>25</v>
  </rv>
  <rv s="1">
    <fb>1.1998</fb>
    <v>26</v>
  </rv>
  <rv s="1">
    <fb>355</fb>
    <v>27</v>
  </rv>
  <rv s="1">
    <fb>1.36</fb>
    <v>28</v>
  </rv>
  <rv s="1">
    <fb>2775634</fb>
    <v>29</v>
  </rv>
  <rv s="1">
    <fb>0.248</fb>
    <v>24</v>
  </rv>
  <rv s="1">
    <fb>0.40700000000000003</fb>
    <v>24</v>
  </rv>
  <rv s="1">
    <fb>7.4999999999999997E-2</fb>
    <v>24</v>
  </rv>
  <rv s="1">
    <fb>0.16500000000000001</fb>
    <v>24</v>
  </rv>
  <rv s="1">
    <fb>0.55731998443603503</fb>
    <v>24</v>
  </rv>
  <rv s="3">
    <v>9</v>
    <v>22</v>
    <v>85</v>
    <v>7</v>
    <v>0</v>
    <v>Image of Albanien</v>
  </rv>
  <rv s="1">
    <fb>15278077446.8643</fb>
    <v>30</v>
  </rv>
  <rv s="1">
    <fb>1.0699342000000001</fb>
    <v>24</v>
  </rv>
  <rv s="1">
    <fb>0.54961329999999997</fb>
    <v>24</v>
  </rv>
  <rv s="1">
    <fb>61.421801394263802</fb>
    <v>31</v>
  </rv>
  <rv s="1">
    <fb>28748</fb>
    <v>29</v>
  </rv>
  <rv s="1">
    <fb>1.617</fb>
    <v>26</v>
  </rv>
  <rv s="1">
    <fb>11.78</fb>
    <v>26</v>
  </rv>
  <rv s="1">
    <fb>0.36599999999999999</fb>
    <v>24</v>
  </rv>
  <rv s="1">
    <fb>0.56925469890000002</fb>
    <v>24</v>
  </rv>
  <rv s="1">
    <fb>9000</fb>
    <v>29</v>
  </rv>
  <rv s="0">
    <v>536870912</v>
    <v>Tirana</v>
    <v>dfc7b09c-d0b8-1a92-df3b-f227d63e29b3</v>
    <v>de-DE</v>
    <v>Map</v>
  </rv>
  <rv s="1">
    <fb>119.04925838438101</fb>
    <v>32</v>
  </rv>
  <rv s="1">
    <fb>1.41109078954244E-2</fb>
    <v>24</v>
  </rv>
  <rv s="1">
    <fb>4536.0789999999997</fb>
    <v>29</v>
  </rv>
  <rv s="4">
    <v>https://www.bing.com/search?q=Albanien&amp;form=skydnc</v>
    <v>Erfahren Sie mehr mit Bing</v>
  </rv>
  <rv s="1">
    <fb>78.457999999999998</fb>
    <v>31</v>
  </rv>
  <rv s="1">
    <fb>1.1200000000000001</fb>
    <v>28</v>
  </rv>
  <rv s="1">
    <fb>15</fb>
    <v>31</v>
  </rv>
  <rv s="2">
    <v>27</v>
  </rv>
  <rv s="1">
    <fb>7.8</fb>
    <v>31</v>
  </rv>
  <rv s="1">
    <fb>1747593</fb>
    <v>29</v>
  </rv>
  <rv s="1">
    <fb>0.18557475395326101</fb>
    <v>24</v>
  </rv>
  <rv s="1">
    <fb>2309.3665025558098</fb>
    <v>29</v>
  </rv>
  <rv s="0">
    <v>536870912</v>
    <v>Qark Berat</v>
    <v>01968c2b-daec-a2a7-275b-824389c034c8</v>
    <v>de-DE</v>
    <v>Map</v>
  </rv>
  <rv s="0">
    <v>536870912</v>
    <v>Qark Dibra</v>
    <v>b5c567c6-687f-ae2c-7528-a5c3a901aa2d</v>
    <v>de-DE</v>
    <v>Map</v>
  </rv>
  <rv s="0">
    <v>536870912</v>
    <v>Qark Durrës</v>
    <v>ea9915f6-84d9-48dc-7f0c-8a7ba599e3d3</v>
    <v>de-DE</v>
    <v>Map</v>
  </rv>
  <rv s="0">
    <v>536870912</v>
    <v>Qark Elbasan</v>
    <v>eae5363e-fefe-7ca9-433c-01efa8c0e0d6</v>
    <v>de-DE</v>
    <v>Map</v>
  </rv>
  <rv s="0">
    <v>536870912</v>
    <v>Qark Fier</v>
    <v>f29399f6-60c8-4e8f-dc55-63563bd2bb99</v>
    <v>de-DE</v>
    <v>Map</v>
  </rv>
  <rv s="0">
    <v>536870912</v>
    <v>Qark Gjirokastra</v>
    <v>c45588d3-34a7-8c31-f18c-940f2ceaa8ad</v>
    <v>de-DE</v>
    <v>Map</v>
  </rv>
  <rv s="0">
    <v>536870912</v>
    <v>Qark Korça</v>
    <v>a9670c9a-9795-237b-b6dd-6396ef1a7aa3</v>
    <v>de-DE</v>
    <v>Map</v>
  </rv>
  <rv s="0">
    <v>536870912</v>
    <v>Qark Kukës</v>
    <v>e806dfc8-9082-7d29-b543-270834c82cb8</v>
    <v>de-DE</v>
    <v>Map</v>
  </rv>
  <rv s="0">
    <v>536870912</v>
    <v>Qark Lezha</v>
    <v>8c522355-68c8-e81d-b510-02c3418f07e7</v>
    <v>de-DE</v>
    <v>Map</v>
  </rv>
  <rv s="0">
    <v>536870912</v>
    <v>Qark Shkodra</v>
    <v>dc286f1f-429c-7703-de2d-0b1b940d6a49</v>
    <v>de-DE</v>
    <v>Map</v>
  </rv>
  <rv s="0">
    <v>536870912</v>
    <v>Qark Tirana</v>
    <v>94012264-6b46-af1a-8df5-b63a44a11277</v>
    <v>de-DE</v>
    <v>Map</v>
  </rv>
  <rv s="0">
    <v>536870912</v>
    <v>Qark Vlora</v>
    <v>408be633-7423-80d9-87da-63e68b5da2cd</v>
    <v>de-DE</v>
    <v>Map</v>
  </rv>
  <rv s="2">
    <v>28</v>
  </rv>
  <rv s="1">
    <fb>0.28121897008297198</fb>
    <v>24</v>
  </rv>
  <rv s="11">
    <v>#VALUE!</v>
    <v>de-DE</v>
    <v>bb9fa97a-a48f-634d-5eeb-22dfd5d6fe3f</v>
    <v>536870912</v>
    <v>1</v>
    <v>88</v>
    <v>89</v>
    <v>90</v>
    <v>Albanien</v>
    <v>20</v>
    <v>21</v>
    <v>Map</v>
    <v>22</v>
    <v>91</v>
    <v>AL</v>
    <v>470</v>
    <v>473</v>
    <v>474</v>
    <v>475</v>
    <v>476</v>
    <v>477</v>
    <v>Albanien ist ein Staat in Südosteuropa auf der Balkanhalbinsel. Das Staatsgebiet grenzt im Norden an Montenegro und den Kosovo, im Osten an Nordmazedonien und im Süden an Griechenland. Die natürliche Westgrenze wird durch die Küsten des ...</v>
    <v>478</v>
    <v>479</v>
    <v>480</v>
    <v>215</v>
    <v>481</v>
    <v>482</v>
    <v>353</v>
    <v>419</v>
    <v>483</v>
    <v>484</v>
    <v>485</v>
    <v>486</v>
    <v>487</v>
    <v>488</v>
    <v>489</v>
    <v>490</v>
    <v>491</v>
    <v>492</v>
    <v>493</v>
    <v>494</v>
    <v>495</v>
    <v>495</v>
    <v>496</v>
    <v>497</v>
    <v>498</v>
    <v>499</v>
    <v>500</v>
    <v>501</v>
    <v>502</v>
    <v>Albanien</v>
    <v>Himni i Flamurit</v>
    <v>503</v>
    <v>Republika e Shqipërisë</v>
    <v>504</v>
    <v>505</v>
    <v>506</v>
    <v>507</v>
    <v>Albanien</v>
    <v>520</v>
    <v>mdp/vdpid/6</v>
    <v>ALL</v>
    <v>521</v>
    <v>59</v>
  </rv>
  <rv s="3">
    <v>9</v>
    <v>22</v>
    <v>85</v>
    <v>3</v>
    <v>0</v>
    <v>Image of Albanien</v>
  </rv>
  <rv s="0">
    <v>536870912</v>
    <v>Slowenien</v>
    <v>4982784a-4967-52d1-c08e-ffd0f091566e</v>
    <v>de-DE</v>
    <v>Map</v>
  </rv>
  <rv s="1">
    <fb>0.30656339759590101</fb>
    <v>24</v>
  </rv>
  <rv s="0">
    <v>805306368</v>
    <v>Nataša Pirc Musar (Staatspräsident)</v>
    <v>d6e983fd-ed88-47fa-3eaf-3d59eb5d7466</v>
    <v>de-DE</v>
    <v>Generic</v>
  </rv>
  <rv s="0">
    <v>805306368</v>
    <v>Robert Golob (Prime minister)</v>
    <v>520708e8-d129-bc6f-c374-2d90c03e2703</v>
    <v>de-DE</v>
    <v>Generic</v>
  </rv>
  <rv s="2">
    <v>29</v>
  </rv>
  <rv s="1">
    <fb>4.1950001716613797E-2</fb>
    <v>25</v>
  </rv>
  <rv s="1">
    <fb>3.0861000000000001</fb>
    <v>26</v>
  </rv>
  <rv s="1">
    <fb>386</fb>
    <v>27</v>
  </rv>
  <rv s="1">
    <fb>1.32</fb>
    <v>28</v>
  </rv>
  <rv s="1">
    <fb>2108732</fb>
    <v>29</v>
  </rv>
  <rv s="1">
    <fb>0.20399999999999999</fb>
    <v>24</v>
  </rv>
  <rv s="1">
    <fb>0.34399999999999997</fb>
    <v>24</v>
  </rv>
  <rv s="1">
    <fb>4.0999999999999995E-2</fb>
    <v>24</v>
  </rv>
  <rv s="1">
    <fb>0.1</fb>
    <v>24</v>
  </rv>
  <rv s="1">
    <fb>0.183</fb>
    <v>24</v>
  </rv>
  <rv s="1">
    <fb>0.14800000000000002</fb>
    <v>24</v>
  </rv>
  <rv s="1">
    <fb>0.58361000061035195</fb>
    <v>24</v>
  </rv>
  <rv s="3">
    <v>10</v>
    <v>22</v>
    <v>93</v>
    <v>7</v>
    <v>0</v>
    <v>Image of Slowenien</v>
  </rv>
  <rv s="1">
    <fb>53742159516.927803</fb>
    <v>30</v>
  </rv>
  <rv s="1">
    <fb>7923300000</fb>
    <v>30</v>
  </rv>
  <rv s="1">
    <fb>1.0039673999999998</fb>
    <v>24</v>
  </rv>
  <rv s="1">
    <fb>0.78588999999999998</fb>
    <v>24</v>
  </rv>
  <rv s="1">
    <fb>61.114199486891998</fb>
    <v>31</v>
  </rv>
  <rv s="1">
    <fb>20271</fb>
    <v>29</v>
  </rv>
  <rv s="1">
    <fb>1.6</fb>
    <v>26</v>
  </rv>
  <rv s="1">
    <fb>9.4</fb>
    <v>26</v>
  </rv>
  <rv s="1">
    <fb>0.31</fb>
    <v>24</v>
  </rv>
  <rv s="1">
    <fb>0.125241191</fb>
    <v>24</v>
  </rv>
  <rv s="1">
    <fb>7000</fb>
    <v>29</v>
  </rv>
  <rv s="0">
    <v>536870912</v>
    <v>Ljubljana</v>
    <v>692acddf-5ab9-3bdd-6312-19b898edc3c2</v>
    <v>de-DE</v>
    <v>Map</v>
  </rv>
  <rv s="1">
    <fb>111.051074912815</fb>
    <v>32</v>
  </rv>
  <rv s="1">
    <fb>1.6305226075433801E-2</fb>
    <v>24</v>
  </rv>
  <rv s="1">
    <fb>12632.815000000001</fb>
    <v>29</v>
  </rv>
  <rv s="4">
    <v>https://www.bing.com/search?q=Slowenien&amp;form=skydnc</v>
    <v>Erfahren Sie mehr mit Bing</v>
  </rv>
  <rv s="1">
    <fb>81.0292682926829</fb>
    <v>31</v>
  </rv>
  <rv s="1">
    <fb>5.25</fb>
    <v>28</v>
  </rv>
  <rv s="2">
    <v>30</v>
  </rv>
  <rv s="1">
    <fb>1.7</fb>
    <v>31</v>
  </rv>
  <rv s="1">
    <fb>1144654</fb>
    <v>29</v>
  </rv>
  <rv s="1">
    <fb>0.18626997966917902</fb>
    <v>24</v>
  </rv>
  <rv s="1">
    <fb>6727.9993016421104</fb>
    <v>29</v>
  </rv>
  <rv s="0">
    <v>536870912</v>
    <v>Gemeinde Ajdovščina</v>
    <v>e8ff9634-75bc-4bdf-b721-48a5c99cb8e7</v>
    <v>de-DE</v>
    <v>Map</v>
  </rv>
  <rv s="0">
    <v>536870912</v>
    <v>Gemeinde Beltinci</v>
    <v>9bef4396-7834-4e89-8a71-3735c39c837c</v>
    <v>de-DE</v>
    <v>Map</v>
  </rv>
  <rv s="0">
    <v>536870912</v>
    <v>Gemeinde Bled</v>
    <v>d22f33ac-dfad-42d4-96a3-6c14611c338e</v>
    <v>de-DE</v>
    <v>Map</v>
  </rv>
  <rv s="0">
    <v>536870912</v>
    <v>Gemeinde Bohinj</v>
    <v>70a7ae97-dd74-45bf-ad1e-f34e0c54d3da</v>
    <v>de-DE</v>
    <v>Map</v>
  </rv>
  <rv s="0">
    <v>536870912</v>
    <v>Gemeinde Bovec</v>
    <v>3dbad65b-0a46-b2fe-4229-cd346b82cfe8</v>
    <v>de-DE</v>
    <v>Map</v>
  </rv>
  <rv s="0">
    <v>536870912</v>
    <v>Gemeinde Brda</v>
    <v>8706e65c-319b-4d94-4a64-e8a1f09ca2fa</v>
    <v>de-DE</v>
    <v>Map</v>
  </rv>
  <rv s="0">
    <v>536870912</v>
    <v>Municipality of Brezovica</v>
    <v>4b143cea-bac0-dee4-b861-8e14139e781e</v>
    <v>de-DE</v>
    <v>Map</v>
  </rv>
  <rv s="0">
    <v>536870912</v>
    <v>Gemeinde Brežice</v>
    <v>8535b92e-e877-460a-af8f-6671983c8c81</v>
    <v>de-DE</v>
    <v>Map</v>
  </rv>
  <rv s="0">
    <v>536870912</v>
    <v>Stadtgemeinde Celje</v>
    <v>5448cb43-700f-4546-8569-ad374b1c670b</v>
    <v>de-DE</v>
    <v>Map</v>
  </rv>
  <rv s="0">
    <v>536870912</v>
    <v>Gemeinde Črenšovci</v>
    <v>5daa3032-e789-47e1-ab7c-d1d07e94ebc3</v>
    <v>de-DE</v>
    <v>Map</v>
  </rv>
  <rv s="0">
    <v>536870912</v>
    <v>Gemeinde Destrnik</v>
    <v>872cd5ee-f057-44f0-897a-1fa370dc1d57</v>
    <v>de-DE</v>
    <v>Map</v>
  </rv>
  <rv s="0">
    <v>536870912</v>
    <v>Gemeinde Divača</v>
    <v>cc9661a9-2ecf-4c19-9afd-afafee80f680</v>
    <v>de-DE</v>
    <v>Map</v>
  </rv>
  <rv s="0">
    <v>536870912</v>
    <v>Gemeinde Dobrepolje</v>
    <v>9445b929-d2c6-6874-ec87-29f93f7564dc</v>
    <v>de-DE</v>
    <v>Map</v>
  </rv>
  <rv s="0">
    <v>536870912</v>
    <v>Gemeinde Dobrova-Polhov Gradec</v>
    <v>a41dfdc8-e1bd-4d23-a960-8e5a1d077f02</v>
    <v>de-DE</v>
    <v>Map</v>
  </rv>
  <rv s="0">
    <v>536870912</v>
    <v>Gemeinde Dol pri Ljubljani</v>
    <v>477a8d0d-8575-4212-be19-783c6ad90b05</v>
    <v>de-DE</v>
    <v>Map</v>
  </rv>
  <rv s="0">
    <v>536870912</v>
    <v>Gemeinde Duplek</v>
    <v>ce314c0f-8d0c-2ef8-d81d-f76a543937ff</v>
    <v>de-DE</v>
    <v>Map</v>
  </rv>
  <rv s="0">
    <v>536870912</v>
    <v>Gemeinde Gorenja vas-Poljane</v>
    <v>82a5c332-c591-1246-be55-faf20094676e</v>
    <v>de-DE</v>
    <v>Map</v>
  </rv>
  <rv s="0">
    <v>536870912</v>
    <v>Gemeinde Gorišnica</v>
    <v>778dee11-22c3-cab7-0ece-21d7c8d8c0b5</v>
    <v>de-DE</v>
    <v>Map</v>
  </rv>
  <rv s="0">
    <v>536870912</v>
    <v>Gemeinde Gornji Grad</v>
    <v>d38afdb1-5bd4-4ab1-8d8f-fef8042cb7b1</v>
    <v>de-DE</v>
    <v>Map</v>
  </rv>
  <rv s="0">
    <v>536870912</v>
    <v>Gemeinde Gornji Petrovci</v>
    <v>7234f13b-e596-4f77-b637-9fbdf41fa328</v>
    <v>de-DE</v>
    <v>Map</v>
  </rv>
  <rv s="0">
    <v>536870912</v>
    <v>Gemeinde Grosuplje</v>
    <v>24c6acfb-3390-4af4-982d-6b58e1fe3afe</v>
    <v>de-DE</v>
    <v>Map</v>
  </rv>
  <rv s="0">
    <v>536870912</v>
    <v>Gemeinde Hrastnik</v>
    <v>94e901c0-a700-44c1-8134-b4212b6f6967</v>
    <v>de-DE</v>
    <v>Map</v>
  </rv>
  <rv s="0">
    <v>536870912</v>
    <v>Gemeinde Hrpelje-Kozina</v>
    <v>829ee96f-2640-1af6-c541-7be0ed0c63ef</v>
    <v>de-DE</v>
    <v>Map</v>
  </rv>
  <rv s="0">
    <v>536870912</v>
    <v>Gemeinde Ig</v>
    <v>f670f221-cd60-a73f-d01a-d77448677c41</v>
    <v>de-DE</v>
    <v>Map</v>
  </rv>
  <rv s="0">
    <v>536870912</v>
    <v>Gemeinde Ilirska Bistrica</v>
    <v>0012cd22-ec2f-44ff-a277-0a9209b17616</v>
    <v>de-DE</v>
    <v>Map</v>
  </rv>
  <rv s="0">
    <v>536870912</v>
    <v>Gemeinde Jesenice</v>
    <v>c4918381-5682-414f-bd5d-e1a6f7c3ebb6</v>
    <v>de-DE</v>
    <v>Map</v>
  </rv>
  <rv s="0">
    <v>536870912</v>
    <v>Gemeinde Kidričevo</v>
    <v>95d831e0-4a31-4e9b-9b80-c894da1ae7db</v>
    <v>de-DE</v>
    <v>Map</v>
  </rv>
  <rv s="0">
    <v>536870912</v>
    <v>Gemeinde Kobarid</v>
    <v>2a4cba2d-bf96-465f-9bb3-73b091cfc4bc</v>
    <v>de-DE</v>
    <v>Map</v>
  </rv>
  <rv s="0">
    <v>536870912</v>
    <v>Gemeinde Komen</v>
    <v>9df8677d-7209-b583-b423-55b3d8997b6b</v>
    <v>de-DE</v>
    <v>Map</v>
  </rv>
  <rv s="0">
    <v>536870912</v>
    <v>Stadtgemeinde Koper</v>
    <v>d3de7f6d-7925-e2c1-7187-80b51ad55eb9</v>
    <v>de-DE</v>
    <v>Map</v>
  </rv>
  <rv s="0">
    <v>536870912</v>
    <v>Stadtgemeinde Kranj</v>
    <v>d7eafa53-5595-f433-f879-e6844c650c86</v>
    <v>de-DE</v>
    <v>Map</v>
  </rv>
  <rv s="0">
    <v>536870912</v>
    <v>Gemeinde Kranjska Gora</v>
    <v>d92d5871-12c7-4959-9a58-8018c2c67df3</v>
    <v>de-DE</v>
    <v>Map</v>
  </rv>
  <rv s="0">
    <v>536870912</v>
    <v>Gemeinde Kungota</v>
    <v>44545c8a-ea6c-90bd-ed99-43b2f0014bb5</v>
    <v>de-DE</v>
    <v>Map</v>
  </rv>
  <rv s="0">
    <v>536870912</v>
    <v>Gemeinde Kuzma</v>
    <v>686415d3-270c-4976-9708-599cdcd35299</v>
    <v>de-DE</v>
    <v>Map</v>
  </rv>
  <rv s="0">
    <v>536870912</v>
    <v>Gemeinde Laško</v>
    <v>301bdb97-f6e0-c1dd-2e76-b21ceccd57ea</v>
    <v>de-DE</v>
    <v>Map</v>
  </rv>
  <rv s="0">
    <v>536870912</v>
    <v>Municipality of Lenart</v>
    <v>41fcd7f1-b493-476c-af12-2985c31a2f41</v>
    <v>de-DE</v>
    <v>Map</v>
  </rv>
  <rv s="0">
    <v>536870912</v>
    <v>Gemeinde Litija</v>
    <v>8643e662-1188-ecff-acca-47ee63a722f3</v>
    <v>de-DE</v>
    <v>Map</v>
  </rv>
  <rv s="0">
    <v>536870912</v>
    <v>Gemeinde Loška Dolina</v>
    <v>e485c452-386a-4b8e-949c-412a9d18d3c0</v>
    <v>de-DE</v>
    <v>Map</v>
  </rv>
  <rv s="0">
    <v>536870912</v>
    <v>Gemeinde Loški Potok</v>
    <v>6802b984-59c0-62c0-bb00-1b4331045a14</v>
    <v>de-DE</v>
    <v>Map</v>
  </rv>
  <rv s="0">
    <v>536870912</v>
    <v>Gemeinde Luče</v>
    <v>1b6b2f19-5954-def0-cae4-97ca90fe52a0</v>
    <v>de-DE</v>
    <v>Map</v>
  </rv>
  <rv s="0">
    <v>536870912</v>
    <v>Gemeinde Lukovica</v>
    <v>df2c2492-744a-2180-0a62-4d20ab7fc703</v>
    <v>de-DE</v>
    <v>Map</v>
  </rv>
  <rv s="0">
    <v>536870912</v>
    <v>Gemeinde Majšperk</v>
    <v>172c3fc2-3a5d-4a26-9af6-924b93061fb0</v>
    <v>de-DE</v>
    <v>Map</v>
  </rv>
  <rv s="0">
    <v>536870912</v>
    <v>Gemeinde Mengeš</v>
    <v>b4ae743d-2364-4b6f-8f50-251ec0cde413</v>
    <v>de-DE</v>
    <v>Map</v>
  </rv>
  <rv s="0">
    <v>536870912</v>
    <v>Gemeinde Miren-Kostanjevica</v>
    <v>40ef47ea-0319-49a2-8509-7181df2880a0</v>
    <v>de-DE</v>
    <v>Map</v>
  </rv>
  <rv s="0">
    <v>536870912</v>
    <v>Gemeinde Moravske Toplice</v>
    <v>afcb8131-48c0-4412-c5f1-f7bcad8ac609</v>
    <v>de-DE</v>
    <v>Map</v>
  </rv>
  <rv s="0">
    <v>536870912</v>
    <v>Stadtgemeinde Murska Sobota</v>
    <v>05e2b813-5069-8cbe-6653-24791383acad</v>
    <v>de-DE</v>
    <v>Map</v>
  </rv>
  <rv s="0">
    <v>536870912</v>
    <v>Gemeinde Muta</v>
    <v>f8077c81-8f3d-54b8-6076-fb947d0c5778</v>
    <v>de-DE</v>
    <v>Map</v>
  </rv>
  <rv s="0">
    <v>536870912</v>
    <v>Gemeinde Naklo</v>
    <v>11380975-60b5-4966-fbe3-9a3250b3a68b</v>
    <v>de-DE</v>
    <v>Map</v>
  </rv>
  <rv s="0">
    <v>536870912</v>
    <v>Gemeinde Nazarje</v>
    <v>8bb06049-922f-44f3-8006-9fe6bfb22cf3</v>
    <v>de-DE</v>
    <v>Map</v>
  </rv>
  <rv s="0">
    <v>536870912</v>
    <v>Stadtgemeinde Novo mesto</v>
    <v>ecb68727-78e6-82f8-03d8-2bd74d3216bd</v>
    <v>de-DE</v>
    <v>Map</v>
  </rv>
  <rv s="0">
    <v>536870912</v>
    <v>Gemeinde Ormož</v>
    <v>3c23e56e-c6fc-8c60-e735-693ef913c10d</v>
    <v>de-DE</v>
    <v>Map</v>
  </rv>
  <rv s="0">
    <v>536870912</v>
    <v>Gemeinde Osilnica</v>
    <v>ff1963f2-c9be-08fb-02f6-1b8d2b2c3036</v>
    <v>de-DE</v>
    <v>Map</v>
  </rv>
  <rv s="0">
    <v>536870912</v>
    <v>Gemeinde Pesnica</v>
    <v>12c6baa9-cdac-e528-61fd-44e3449331d0</v>
    <v>de-DE</v>
    <v>Map</v>
  </rv>
  <rv s="0">
    <v>536870912</v>
    <v>Gemeinde Pivka</v>
    <v>69d42788-fc69-40d4-af00-15bd96297795</v>
    <v>de-DE</v>
    <v>Map</v>
  </rv>
  <rv s="0">
    <v>536870912</v>
    <v>Gemeinde Postojna</v>
    <v>dd32dd11-8a80-4071-862f-8f4d834587ba</v>
    <v>de-DE</v>
    <v>Map</v>
  </rv>
  <rv s="0">
    <v>536870912</v>
    <v>Gemeinde Rače-Fram</v>
    <v>58cea260-cf6d-130e-955f-75446f99d042</v>
    <v>de-DE</v>
    <v>Map</v>
  </rv>
  <rv s="0">
    <v>536870912</v>
    <v>Gemeinde Radenci</v>
    <v>d24d6079-5c53-6f39-1610-f4262eed09bd</v>
    <v>de-DE</v>
    <v>Map</v>
  </rv>
  <rv s="0">
    <v>536870912</v>
    <v>Gemeinde Radlje ob Dravi</v>
    <v>faef4ce0-028b-1997-16c0-11374da11083</v>
    <v>de-DE</v>
    <v>Map</v>
  </rv>
  <rv s="0">
    <v>536870912</v>
    <v>Gemeinde Ribnica</v>
    <v>9df4ab22-5e42-1f7e-a74f-d1da8b718ea8</v>
    <v>de-DE</v>
    <v>Map</v>
  </rv>
  <rv s="0">
    <v>536870912</v>
    <v>Gemeinde Rogaška Slatina</v>
    <v>704d0b89-cc99-6d2e-afbd-85da1e3a309e</v>
    <v>de-DE</v>
    <v>Map</v>
  </rv>
  <rv s="0">
    <v>536870912</v>
    <v>Gemeinde Rogatec</v>
    <v>bc705953-b090-4299-84cb-1cc3e80d18c2</v>
    <v>de-DE</v>
    <v>Map</v>
  </rv>
  <rv s="0">
    <v>536870912</v>
    <v>Gemeinde Ruše</v>
    <v>fa881299-d55e-4b33-a067-7da80ca0ba11</v>
    <v>de-DE</v>
    <v>Map</v>
  </rv>
  <rv s="0">
    <v>536870912</v>
    <v>Gemeinde Semič</v>
    <v>db1f2f4a-80bb-ac15-e657-2433a69f8bf2</v>
    <v>de-DE</v>
    <v>Map</v>
  </rv>
  <rv s="0">
    <v>536870912</v>
    <v>Gemeinde Sevnica</v>
    <v>35e0a39f-7973-41d4-8057-b1414abaf87e</v>
    <v>de-DE</v>
    <v>Map</v>
  </rv>
  <rv s="0">
    <v>536870912</v>
    <v>Gemeinde Sežana</v>
    <v>8afe5878-39dc-438b-4114-ef612d14f40b</v>
    <v>de-DE</v>
    <v>Map</v>
  </rv>
  <rv s="0">
    <v>536870912</v>
    <v>Stadtgemeinde Slovenj Gradec</v>
    <v>309d93b6-7675-411c-b968-258e6b7d8b0f</v>
    <v>de-DE</v>
    <v>Map</v>
  </rv>
  <rv s="0">
    <v>536870912</v>
    <v>Gemeinde Šenčur</v>
    <v>ca24f4d6-78d3-cbdf-5cf1-524b2b4e960f</v>
    <v>de-DE</v>
    <v>Map</v>
  </rv>
  <rv s="0">
    <v>536870912</v>
    <v>Gemeinde Šentilj</v>
    <v>be951893-e5d9-40b5-882a-96da6ddcdd18</v>
    <v>de-DE</v>
    <v>Map</v>
  </rv>
  <rv s="0">
    <v>536870912</v>
    <v>Gemeinde Šentjur</v>
    <v>d1d1359a-ca60-4335-b889-9169c2f46fed</v>
    <v>de-DE</v>
    <v>Map</v>
  </rv>
  <rv s="0">
    <v>536870912</v>
    <v>Gemeinde Škocjan</v>
    <v>1d48bed2-934f-4331-bfa1-9139441ebe51</v>
    <v>de-DE</v>
    <v>Map</v>
  </rv>
  <rv s="0">
    <v>536870912</v>
    <v>Gemeinde Škofja Loka</v>
    <v>15e2d3a1-0921-48e4-9cba-ada833e53279</v>
    <v>de-DE</v>
    <v>Map</v>
  </rv>
  <rv s="0">
    <v>536870912</v>
    <v>Gemeinde Šoštanj</v>
    <v>087d824f-75aa-4050-96df-3a5dab14d8c7</v>
    <v>de-DE</v>
    <v>Map</v>
  </rv>
  <rv s="0">
    <v>536870912</v>
    <v>Gemeinde Trebnje</v>
    <v>2551f98c-fd81-46cd-9704-90d5157b8a7d</v>
    <v>de-DE</v>
    <v>Map</v>
  </rv>
  <rv s="0">
    <v>536870912</v>
    <v>Gemeinde Tržič</v>
    <v>b478781d-dd10-af6a-0efd-f8010ff3aefd</v>
    <v>de-DE</v>
    <v>Map</v>
  </rv>
  <rv s="0">
    <v>536870912</v>
    <v>Gemeinde Turnišče</v>
    <v>fd350329-24bd-4322-9855-1ae9bbd787d1</v>
    <v>de-DE</v>
    <v>Map</v>
  </rv>
  <rv s="0">
    <v>536870912</v>
    <v>Gemeinde Velike Lašče</v>
    <v>9f9bc323-2682-3f3c-66d9-9f811ced26f0</v>
    <v>de-DE</v>
    <v>Map</v>
  </rv>
  <rv s="0">
    <v>536870912</v>
    <v>Gemeinde Videm</v>
    <v>7d09ed20-8b8b-4203-7009-eb3fbae59451</v>
    <v>de-DE</v>
    <v>Map</v>
  </rv>
  <rv s="0">
    <v>536870912</v>
    <v>Gemeinde Vojnik</v>
    <v>811ebf57-dd97-492e-ac84-d14a067994ec</v>
    <v>de-DE</v>
    <v>Map</v>
  </rv>
  <rv s="0">
    <v>536870912</v>
    <v>Gemeinde Vrhnika</v>
    <v>38f8778f-7b02-4c8f-a186-99d42dc7ce83</v>
    <v>de-DE</v>
    <v>Map</v>
  </rv>
  <rv s="0">
    <v>536870912</v>
    <v>Gemeinde Vuzenica</v>
    <v>36d6761e-9889-2ccf-8be6-8df212dcd3d1</v>
    <v>de-DE</v>
    <v>Map</v>
  </rv>
  <rv s="0">
    <v>536870912</v>
    <v>Gemeinde Železniki</v>
    <v>b9f73d63-e80b-8fad-00e8-10df8b61f80c</v>
    <v>de-DE</v>
    <v>Map</v>
  </rv>
  <rv s="0">
    <v>536870912</v>
    <v>Gemeinde Žiri</v>
    <v>a5fe8a66-0871-b51c-52f6-fc56b709e4d3</v>
    <v>de-DE</v>
    <v>Map</v>
  </rv>
  <rv s="0">
    <v>536870912</v>
    <v>Gemeinde Bistrica ob Sotli</v>
    <v>34f5707e-443e-4c35-bf5f-8a6e014f3ade</v>
    <v>de-DE</v>
    <v>Map</v>
  </rv>
  <rv s="0">
    <v>536870912</v>
    <v>Gemeinde Bloke</v>
    <v>81844042-134b-ade4-b6af-19673540e55a</v>
    <v>de-DE</v>
    <v>Map</v>
  </rv>
  <rv s="0">
    <v>536870912</v>
    <v>Gemeinde Braslovče</v>
    <v>5c3cb026-5918-49e6-a366-62519b4f7fce</v>
    <v>de-DE</v>
    <v>Map</v>
  </rv>
  <rv s="0">
    <v>536870912</v>
    <v>Gemeinde Cankova</v>
    <v>c4cd8384-ca99-4519-88f7-0c8ea9d00655</v>
    <v>de-DE</v>
    <v>Map</v>
  </rv>
  <rv s="0">
    <v>536870912</v>
    <v>Gemeinde Dobje</v>
    <v>6248b25f-0560-eca6-7148-61c3c7eb5aa5</v>
    <v>de-DE</v>
    <v>Map</v>
  </rv>
  <rv s="0">
    <v>536870912</v>
    <v>Gemeinde Dobrna</v>
    <v>22bff8d4-8c8c-449f-b90f-b1b4470be361</v>
    <v>de-DE</v>
    <v>Map</v>
  </rv>
  <rv s="0">
    <v>536870912</v>
    <v>Gemeinde Dobrovnik</v>
    <v>3f50f1ce-1a62-4cb3-8d03-24472f0281e1</v>
    <v>de-DE</v>
    <v>Map</v>
  </rv>
  <rv s="0">
    <v>536870912</v>
    <v>Gemeinde Dolenjske Toplice</v>
    <v>830d8042-fb73-42b1-d215-2d72ef4a68ba</v>
    <v>de-DE</v>
    <v>Map</v>
  </rv>
  <rv s="0">
    <v>536870912</v>
    <v>Gemeinde Grad</v>
    <v>93d9eb01-47d2-631f-ba05-a9db08affa8b</v>
    <v>de-DE</v>
    <v>Map</v>
  </rv>
  <rv s="0">
    <v>536870912</v>
    <v>Gemeinde Hajdina</v>
    <v>a47a1372-d3fd-9c76-69dd-1f74f6d59feb</v>
    <v>de-DE</v>
    <v>Map</v>
  </rv>
  <rv s="0">
    <v>536870912</v>
    <v>Gemeinde Hoče-Slivnica</v>
    <v>7b5c4ad5-7d8e-bd65-1713-96ba30f890b9</v>
    <v>de-DE</v>
    <v>Map</v>
  </rv>
  <rv s="0">
    <v>536870912</v>
    <v>Gemeinde Hodoš</v>
    <v>36eafae6-24a1-48f2-8677-04ea6cc19fdb</v>
    <v>de-DE</v>
    <v>Map</v>
  </rv>
  <rv s="0">
    <v>536870912</v>
    <v>Municipality of Horjul</v>
    <v>1b15adb4-fda2-957c-5728-4b5ae73adb17</v>
    <v>de-DE</v>
    <v>Map</v>
  </rv>
  <rv s="0">
    <v>536870912</v>
    <v>Gemeinde Jezersko</v>
    <v>adf4417c-70c5-b6e4-b2b4-c3150ddee49e</v>
    <v>de-DE</v>
    <v>Map</v>
  </rv>
  <rv s="0">
    <v>536870912</v>
    <v>Gemeinde Komenda</v>
    <v>46827302-9d16-4bc4-8395-1553b7a56a4a</v>
    <v>de-DE</v>
    <v>Map</v>
  </rv>
  <rv s="0">
    <v>536870912</v>
    <v>Gemeinde Kostel</v>
    <v>3d02add7-0ed3-44a9-abe3-cbd5ba7de8a9</v>
    <v>de-DE</v>
    <v>Map</v>
  </rv>
  <rv s="0">
    <v>536870912</v>
    <v>Gemeinde Križevci</v>
    <v>89b4a194-526f-4384-ac61-561640fe2a3e</v>
    <v>de-DE</v>
    <v>Map</v>
  </rv>
  <rv s="0">
    <v>536870912</v>
    <v>Gemeinde Lovrenc na Pohorju</v>
    <v>1131334e-4177-47a5-8935-9bc1b8c845af</v>
    <v>de-DE</v>
    <v>Map</v>
  </rv>
  <rv s="0">
    <v>536870912</v>
    <v>Gemeinde Miklavž na Dravskem Polju</v>
    <v>ea68566a-545a-44f9-9a6c-5544e94480cc</v>
    <v>de-DE</v>
    <v>Map</v>
  </rv>
  <rv s="0">
    <v>536870912</v>
    <v>Gemeinde Mirna Peč</v>
    <v>b8f2d548-4947-ab86-9cbb-65b24b559582</v>
    <v>de-DE</v>
    <v>Map</v>
  </rv>
  <rv s="0">
    <v>536870912</v>
    <v>Gemeinde Prebold</v>
    <v>8fded940-5b8d-4940-a2cc-6f53fb4de6eb</v>
    <v>de-DE</v>
    <v>Map</v>
  </rv>
  <rv s="0">
    <v>536870912</v>
    <v>Gemeinde Razkrižje</v>
    <v>1fe228a1-de9a-4065-ba7c-4943411fe572</v>
    <v>de-DE</v>
    <v>Map</v>
  </rv>
  <rv s="0">
    <v>536870912</v>
    <v>Gemeinde Sodražica</v>
    <v>faf2102c-a652-501a-6560-c70c946f87b3</v>
    <v>de-DE</v>
    <v>Map</v>
  </rv>
  <rv s="0">
    <v>536870912</v>
    <v>Gemeinde Solčava</v>
    <v>1988486a-930a-92f0-bc88-f7b00a880de5</v>
    <v>de-DE</v>
    <v>Map</v>
  </rv>
  <rv s="0">
    <v>536870912</v>
    <v>Gemeinde Sveti Andraž v Slovenskih goricah</v>
    <v>9ecfbead-a9dd-5095-a8f5-8ab94a0e81cb</v>
    <v>de-DE</v>
    <v>Map</v>
  </rv>
  <rv s="0">
    <v>536870912</v>
    <v>Gemeinde Šempeter-Vrtojba</v>
    <v>4c7b336a-886e-4632-90ba-0a143f939cf8</v>
    <v>de-DE</v>
    <v>Map</v>
  </rv>
  <rv s="0">
    <v>536870912</v>
    <v>Gemeinde Trnovska vas</v>
    <v>6ec91fbd-72b7-40bf-86fc-bfe535a0ea48</v>
    <v>de-DE</v>
    <v>Map</v>
  </rv>
  <rv s="0">
    <v>536870912</v>
    <v>Gemeinde Veržej</v>
    <v>d07fa182-24a5-4b92-a267-208e6b60fe5f</v>
    <v>de-DE</v>
    <v>Map</v>
  </rv>
  <rv s="0">
    <v>536870912</v>
    <v>Gemeinde Žalec</v>
    <v>3b045e42-9802-1691-998e-c2fb7791b3b3</v>
    <v>de-DE</v>
    <v>Map</v>
  </rv>
  <rv s="0">
    <v>536870912</v>
    <v>Gemeinde Žirovnica</v>
    <v>7cf15cfc-de56-1fda-b1d0-73f139585af6</v>
    <v>de-DE</v>
    <v>Map</v>
  </rv>
  <rv s="0">
    <v>536870912</v>
    <v>Gemeinde Šmartno pri Litiji</v>
    <v>d520f250-5faa-4c03-af72-5ad0c897927c</v>
    <v>de-DE</v>
    <v>Map</v>
  </rv>
  <rv s="0">
    <v>536870912</v>
    <v>Gemeinde Apače</v>
    <v>88e8afa4-3f8b-438b-8aeb-12de59333fb4</v>
    <v>de-DE</v>
    <v>Map</v>
  </rv>
  <rv s="0">
    <v>536870912</v>
    <v>Gemeinde Cirkulane</v>
    <v>b2b430b8-654b-4ca4-a8e0-5c37c2868eab</v>
    <v>de-DE</v>
    <v>Map</v>
  </rv>
  <rv s="0">
    <v>536870912</v>
    <v>Gemeinde Mokronog-Trebelno</v>
    <v>9c5ccbb1-2766-6ba1-93de-f8865ce00a05</v>
    <v>de-DE</v>
    <v>Map</v>
  </rv>
  <rv s="0">
    <v>536870912</v>
    <v>Gemeinde Renče-Vogrsko</v>
    <v>9634dd56-dadf-4d1d-9a12-b65f14d57168</v>
    <v>de-DE</v>
    <v>Map</v>
  </rv>
  <rv s="0">
    <v>536870912</v>
    <v>Gemeinde Straža</v>
    <v>6600a980-fec2-fed4-9414-71daca7fc01a</v>
    <v>de-DE</v>
    <v>Map</v>
  </rv>
  <rv s="0">
    <v>536870912</v>
    <v>Gemeinde Sveta Trojica v Slovenskih goricah</v>
    <v>bafc1328-988b-ccd4-0649-480da11121d6</v>
    <v>de-DE</v>
    <v>Map</v>
  </rv>
  <rv s="0">
    <v>536870912</v>
    <v>Gemeinde Sveti Tomaž</v>
    <v>b2260fe5-ca56-4f13-91d5-93cb17c7836f</v>
    <v>de-DE</v>
    <v>Map</v>
  </rv>
  <rv s="0">
    <v>536870912</v>
    <v>Gemeinde Šmarješke Toplice</v>
    <v>c7e55001-78c9-41db-85b5-e8e9bd21ad85</v>
    <v>de-DE</v>
    <v>Map</v>
  </rv>
  <rv s="0">
    <v>536870912</v>
    <v>Gemeinde Gorje</v>
    <v>c1e95d1f-74e2-b67b-dd6c-0627fe6fb1a5</v>
    <v>de-DE</v>
    <v>Map</v>
  </rv>
  <rv s="0">
    <v>536870912</v>
    <v>Gemeinde Log-Dragomer</v>
    <v>d5de88e3-5ac6-53ea-0f27-707b45e685d1</v>
    <v>de-DE</v>
    <v>Map</v>
  </rv>
  <rv s="0">
    <v>536870912</v>
    <v>Gemeinde Sveti Jurij v Slovenskih goricah</v>
    <v>b0016596-5082-37e9-6354-8b17ed79978c</v>
    <v>de-DE</v>
    <v>Map</v>
  </rv>
  <rv s="0">
    <v>536870912</v>
    <v>Gemeinde Šentrupert</v>
    <v>33bdae3d-5f12-f41a-7783-9812948801e6</v>
    <v>de-DE</v>
    <v>Map</v>
  </rv>
  <rv s="2">
    <v>31</v>
  </rv>
  <rv s="1">
    <fb>0.61970011986429907</fb>
    <v>24</v>
  </rv>
  <rv s="5">
    <v>#VALUE!</v>
    <v>de-DE</v>
    <v>4982784a-4967-52d1-c08e-ffd0f091566e</v>
    <v>536870912</v>
    <v>1</v>
    <v>96</v>
    <v>17</v>
    <v>18</v>
    <v>Slowenien</v>
    <v>20</v>
    <v>21</v>
    <v>Map</v>
    <v>22</v>
    <v>64</v>
    <v>SI</v>
    <v>525</v>
    <v>528</v>
    <v>529</v>
    <v>530</v>
    <v>531</v>
    <v>532</v>
    <v>Slowenien ist ein demokratischer Staat in Europa mit rund 2 Millionen Einwohnern, der an Italien, Österreich, Ungarn und Kroatien grenzt. Hauptstadt und zugleich größte Stadt des Landes ist das zentral gelegene Ljubljana. Weitere wichtige Städte ...</v>
    <v>533</v>
    <v>534</v>
    <v>535</v>
    <v>536</v>
    <v>537</v>
    <v>538</v>
    <v>91</v>
    <v>539</v>
    <v>540</v>
    <v>541</v>
    <v>542</v>
    <v>543</v>
    <v>544</v>
    <v>545</v>
    <v>546</v>
    <v>547</v>
    <v>548</v>
    <v>549</v>
    <v>550</v>
    <v>551</v>
    <v>552</v>
    <v>553</v>
    <v>553</v>
    <v>554</v>
    <v>555</v>
    <v>556</v>
    <v>557</v>
    <v>558</v>
    <v>559</v>
    <v>37</v>
    <v>Slowenien</v>
    <v>National anthem of Slovenia</v>
    <v>560</v>
    <v>Republika Slovenija</v>
    <v>561</v>
    <v>562</v>
    <v>563</v>
    <v>564</v>
    <v>Slowenien</v>
    <v>690</v>
    <v>mdp/vdpid/212</v>
    <v>EUR</v>
    <v>691</v>
    <v>59</v>
  </rv>
  <rv s="3">
    <v>10</v>
    <v>22</v>
    <v>93</v>
    <v>3</v>
    <v>0</v>
    <v>Image of Slowenien</v>
  </rv>
  <rv s="0">
    <v>536870912</v>
    <v>Dänemark</v>
    <v>95710a2f-c32d-4c03-bec0-7ff079db158d</v>
    <v>de-DE</v>
    <v>Map</v>
  </rv>
  <rv s="1">
    <fb>0.62014765420338203</fb>
    <v>24</v>
  </rv>
  <rv s="0">
    <v>805306368</v>
    <v>Frederik X. (Herrschertitel)</v>
    <v>665fc785-58e1-6330-943b-e070a89f8231</v>
    <v>de-DE</v>
    <v>Generic</v>
  </rv>
  <rv s="0">
    <v>805306368</v>
    <v>Mette Frederiksen (Prime minister)</v>
    <v>080235cf-4453-82c5-a952-a9e6000ac49b</v>
    <v>de-DE</v>
    <v>Generic</v>
  </rv>
  <rv s="2">
    <v>32</v>
  </rv>
  <rv s="1">
    <fb>4.9130001068115201E-2</fb>
    <v>25</v>
  </rv>
  <rv s="1">
    <fb>4.0099</fb>
    <v>26</v>
  </rv>
  <rv s="1">
    <fb>45</fb>
    <v>27</v>
  </rv>
  <rv s="1">
    <fb>1.55</fb>
    <v>28</v>
  </rv>
  <rv s="1">
    <fb>5903037</fb>
    <v>29</v>
  </rv>
  <rv s="1">
    <fb>0.24</fb>
    <v>24</v>
  </rv>
  <rv s="1">
    <fb>0.38100000000000001</fb>
    <v>24</v>
  </rv>
  <rv s="1">
    <fb>3.7000000000000005E-2</fb>
    <v>24</v>
  </rv>
  <rv s="1">
    <fb>9.0999999999999998E-2</fb>
    <v>24</v>
  </rv>
  <rv s="1">
    <fb>0.21899999999999997</fb>
    <v>24</v>
  </rv>
  <rv s="1">
    <fb>0.13699999999999998</fb>
    <v>24</v>
  </rv>
  <rv s="1">
    <fb>0.62217998504638705</fb>
    <v>24</v>
  </rv>
  <rv s="3">
    <v>11</v>
    <v>22</v>
    <v>98</v>
    <v>7</v>
    <v>0</v>
    <v>Image of Dänemark</v>
  </rv>
  <rv s="1">
    <fb>348078018463.90503</fb>
    <v>30</v>
  </rv>
  <rv s="1">
    <fb>151349870000</fb>
    <v>30</v>
  </rv>
  <rv s="1">
    <fb>1.0126809000000001</fb>
    <v>24</v>
  </rv>
  <rv s="1">
    <fb>0.8061602000000001</fb>
    <v>24</v>
  </rv>
  <rv s="1">
    <fb>64.927089467566603</fb>
    <v>31</v>
  </rv>
  <rv s="1">
    <fb>42925.46</fb>
    <v>29</v>
  </rv>
  <rv s="1">
    <fb>1.73</fb>
    <v>26</v>
  </rv>
  <rv s="1">
    <fb>10.6</fb>
    <v>26</v>
  </rv>
  <rv s="1">
    <fb>0.23800000000000002</fb>
    <v>24</v>
  </rv>
  <rv s="1">
    <fb>0.13722792379999998</fb>
    <v>24</v>
  </rv>
  <rv s="1">
    <fb>15000</fb>
    <v>29</v>
  </rv>
  <rv s="0">
    <v>536870912</v>
    <v>Kopenhagen</v>
    <v>8052664d-a70c-e1fa-c761-489d8c924b80</v>
    <v>de-DE</v>
    <v>Map</v>
  </rv>
  <rv s="1">
    <fb>110.347290420498</fb>
    <v>32</v>
  </rv>
  <rv s="1">
    <fb>7.5813157251161901E-3</fb>
    <v>24</v>
  </rv>
  <rv s="1">
    <fb>31785.556</fb>
    <v>29</v>
  </rv>
  <rv s="4">
    <v>https://www.bing.com/search?q=D%c3%a4nemark&amp;form=skydnc</v>
    <v>Erfahren Sie mehr mit Bing</v>
  </rv>
  <rv s="1">
    <fb>80.953658536585394</fb>
    <v>31</v>
  </rv>
  <rv s="2">
    <v>33</v>
  </rv>
  <rv s="1">
    <fb>5119978</fb>
    <v>29</v>
  </rv>
  <rv s="1">
    <fb>0.32382317837334801</fb>
    <v>24</v>
  </rv>
  <rv s="1">
    <fb>5858.8015362874803</fb>
    <v>29</v>
  </rv>
  <rv s="0">
    <v>536870912</v>
    <v>Region Syddanmark</v>
    <v>2a8f2729-c9c7-0675-b9cf-c866bd52068a</v>
    <v>de-DE</v>
    <v>Map</v>
  </rv>
  <rv s="0">
    <v>536870912</v>
    <v>Region Sjælland</v>
    <v>34915c7b-bd4a-9bf2-32b8-e8dc2f40e373</v>
    <v>de-DE</v>
    <v>Map</v>
  </rv>
  <rv s="0">
    <v>536870912</v>
    <v>Region Nordjylland</v>
    <v>051568b1-127e-3d0e-1591-07491f1ab5a5</v>
    <v>de-DE</v>
    <v>Map</v>
  </rv>
  <rv s="0">
    <v>536870912</v>
    <v>Region Midtjylland</v>
    <v>78bf590e-ce59-f821-ede9-ae2f548d476b</v>
    <v>de-DE</v>
    <v>Map</v>
  </rv>
  <rv s="0">
    <v>536870912</v>
    <v>Region Hovedstaden</v>
    <v>d04715be-1fef-ff73-393d-f12a6f24b6b4</v>
    <v>de-DE</v>
    <v>Map</v>
  </rv>
  <rv s="2">
    <v>34</v>
  </rv>
  <rv s="1">
    <fb>0.14699213400884101</fb>
    <v>24</v>
  </rv>
  <rv s="8">
    <v>#VALUE!</v>
    <v>de-DE</v>
    <v>95710a2f-c32d-4c03-bec0-7ff079db158d</v>
    <v>536870912</v>
    <v>1</v>
    <v>101</v>
    <v>62</v>
    <v>63</v>
    <v>Dänemark</v>
    <v>20</v>
    <v>21</v>
    <v>Map</v>
    <v>22</v>
    <v>102</v>
    <v>DK</v>
    <v>695</v>
    <v>698</v>
    <v>699</v>
    <v>700</v>
    <v>701</v>
    <v>702</v>
    <v>Dänemark ist ein Land im nördlichen Europa und neben Grönland und den Färöern eines der drei Länder des Königreiches Dänemark. Das zwischen der Skandinavischen Halbinsel und Mitteleuropa gelegene Landesgebiet umfasst eine Fläche von 43.094 km², ...</v>
    <v>703</v>
    <v>704</v>
    <v>705</v>
    <v>706</v>
    <v>707</v>
    <v>289</v>
    <v>708</v>
    <v>709</v>
    <v>710</v>
    <v>711</v>
    <v>712</v>
    <v>713</v>
    <v>714</v>
    <v>715</v>
    <v>716</v>
    <v>717</v>
    <v>718</v>
    <v>719</v>
    <v>720</v>
    <v>721</v>
    <v>722</v>
    <v>723</v>
    <v>723</v>
    <v>724</v>
    <v>725</v>
    <v>726</v>
    <v>727</v>
    <v>728</v>
    <v>312</v>
    <v>Dänemark</v>
    <v>Der er et yndigt land</v>
    <v>729</v>
    <v>Kongeriget Danmark</v>
    <v>114</v>
    <v>730</v>
    <v>731</v>
    <v>732</v>
    <v>Dänemark</v>
    <v>738</v>
    <v>mdp/vdpid/61</v>
    <v>DKK</v>
    <v>739</v>
    <v>59</v>
  </rv>
  <rv s="3">
    <v>11</v>
    <v>22</v>
    <v>98</v>
    <v>3</v>
    <v>0</v>
    <v>Image of Dänemark</v>
  </rv>
  <rv s="0">
    <v>536870912</v>
    <v>Serbien</v>
    <v>bfde06a5-c040-2791-7779-ac3934ad56d8</v>
    <v>de-DE</v>
    <v>Map</v>
  </rv>
  <rv s="1">
    <fb>0.39332266178824599</fb>
    <v>24</v>
  </rv>
  <rv s="0">
    <v>805306368</v>
    <v>Aleksandar Vučić (Staatspräsident)</v>
    <v>a8f29601-b0b4-618d-06c1-225d9c9ca494</v>
    <v>de-DE</v>
    <v>Generic</v>
  </rv>
  <rv s="0">
    <v>805306368</v>
    <v>Ana Brnabić (Prime minister)</v>
    <v>b7a6bbea-7ffd-d647-94f2-ef3f91381582</v>
    <v>de-DE</v>
    <v>Generic</v>
  </rv>
  <rv s="2">
    <v>35</v>
  </rv>
  <rv s="1">
    <fb>0.12685999870300299</fb>
    <v>25</v>
  </rv>
  <rv s="1">
    <fb>3.1131000000000002</fb>
    <v>26</v>
  </rv>
  <rv s="1">
    <fb>381</fb>
    <v>27</v>
  </rv>
  <rv s="1">
    <fb>1.1599999999999999</fb>
    <v>28</v>
  </rv>
  <rv s="1">
    <fb>6760087</fb>
    <v>29</v>
  </rv>
  <rv s="1">
    <fb>0.25600000000000001</fb>
    <v>24</v>
  </rv>
  <rv s="1">
    <fb>0.41499999999999998</fb>
    <v>24</v>
  </rv>
  <rv s="1">
    <fb>1.3999999999999999E-2</fb>
    <v>24</v>
  </rv>
  <rv s="1">
    <fb>5.2000000000000005E-2</fb>
    <v>24</v>
  </rv>
  <rv s="1">
    <fb>0.17399999999999999</fb>
    <v>24</v>
  </rv>
  <rv s="1">
    <fb>0.121</fb>
    <v>24</v>
  </rv>
  <rv s="1">
    <fb>0.54875999450683599</fb>
    <v>24</v>
  </rv>
  <rv s="3">
    <v>12</v>
    <v>22</v>
    <v>104</v>
    <v>7</v>
    <v>0</v>
    <v>Image of Serbien</v>
  </rv>
  <rv s="1">
    <fb>51409167350.754799</fb>
    <v>30</v>
  </rv>
  <rv s="1">
    <fb>1791690000</fb>
    <v>30</v>
  </rv>
  <rv s="1">
    <fb>1.0030193000000001</fb>
    <v>24</v>
  </rv>
  <rv s="1">
    <fb>0.67158659999999992</fb>
    <v>24</v>
  </rv>
  <rv s="1">
    <fb>83.871261642928602</fb>
    <v>31</v>
  </rv>
  <rv s="1">
    <fb>88499</fb>
    <v>29</v>
  </rv>
  <rv s="1">
    <fb>1.49</fb>
    <v>26</v>
  </rv>
  <rv s="1">
    <fb>9.1999999999999993</fb>
    <v>26</v>
  </rv>
  <rv s="1">
    <fb>0.40587734609999998</fb>
    <v>24</v>
  </rv>
  <rv s="1">
    <fb>32000</fb>
    <v>29</v>
  </rv>
  <rv s="0">
    <v>536870912</v>
    <v>Belgrad</v>
    <v>23967a85-77cf-f376-c0a7-769fd8f12d6b</v>
    <v>de-DE</v>
    <v>Map</v>
  </rv>
  <rv s="1">
    <fb>143.997573551714</fb>
    <v>32</v>
  </rv>
  <rv s="1">
    <fb>1.8492298451108998E-2</fb>
    <v>24</v>
  </rv>
  <rv s="1">
    <fb>45221.444000000003</fb>
    <v>29</v>
  </rv>
  <rv s="4">
    <v>https://www.bing.com/search?q=Serbien&amp;form=skydnc</v>
    <v>Erfahren Sie mehr mit Bing</v>
  </rv>
  <rv s="1">
    <fb>75.539024390243895</fb>
    <v>31</v>
  </rv>
  <rv s="1">
    <fb>1.57</fb>
    <v>28</v>
  </rv>
  <rv s="2">
    <v>36</v>
  </rv>
  <rv s="1">
    <fb>4.8</fb>
    <v>31</v>
  </rv>
  <rv s="1">
    <fb>3907243</fb>
    <v>29</v>
  </rv>
  <rv s="1">
    <fb>0.185525002126608</fb>
    <v>24</v>
  </rv>
  <rv s="1">
    <fb>4271.7446669105002</fb>
    <v>29</v>
  </rv>
  <rv s="0">
    <v>536870912</v>
    <v>Okrug Bor</v>
    <v>9ffcfa10-55be-f82f-cb8e-afca4700a28b</v>
    <v>de-DE</v>
    <v>Map</v>
  </rv>
  <rv s="0">
    <v>536870912</v>
    <v>Okrug Braničevo</v>
    <v>a07c6be1-8fe2-69b2-2187-39748186c884</v>
    <v>de-DE</v>
    <v>Map</v>
  </rv>
  <rv s="0">
    <v>536870912</v>
    <v>Okrug Zaječar</v>
    <v>bf30904f-9632-457e-b741-4ebc19b76af2</v>
    <v>de-DE</v>
    <v>Map</v>
  </rv>
  <rv s="0">
    <v>536870912</v>
    <v>Okrug Zapadna Bačka</v>
    <v>49dfcc2e-e5c1-4a00-a596-a4b6abe539fd</v>
    <v>de-DE</v>
    <v>Map</v>
  </rv>
  <rv s="0">
    <v>536870912</v>
    <v>Okrug Zlatibor</v>
    <v>7ed061c8-ef14-f3ec-edf4-656d71063c27</v>
    <v>de-DE</v>
    <v>Map</v>
  </rv>
  <rv s="0">
    <v>536870912</v>
    <v>Okrug Jablanica</v>
    <v>16236efd-1eca-d77d-cde8-546ed74407d7</v>
    <v>de-DE</v>
    <v>Map</v>
  </rv>
  <rv s="0">
    <v>536870912</v>
    <v>Okrug Južni Banat</v>
    <v>1cb5c728-aa24-9ee2-4304-f3f4d7f9bc36</v>
    <v>de-DE</v>
    <v>Map</v>
  </rv>
  <rv s="0">
    <v>536870912</v>
    <v>Okrug Južna Bačka</v>
    <v>3b6bf260-5f36-2f33-f93c-25ddc78dc37b</v>
    <v>de-DE</v>
    <v>Map</v>
  </rv>
  <rv s="0">
    <v>536870912</v>
    <v>Okrug Kolubara</v>
    <v>4cfa6c33-d52d-c0e0-d59e-4b97a24548aa</v>
    <v>de-DE</v>
    <v>Map</v>
  </rv>
  <rv s="0">
    <v>536870912</v>
    <v>Okrug Mačva</v>
    <v>3700cd33-66a3-4307-a6a4-0052c5a1a9cd</v>
    <v>de-DE</v>
    <v>Map</v>
  </rv>
  <rv s="0">
    <v>536870912</v>
    <v>Okrug Moravica</v>
    <v>89880f9b-171d-cf8e-1a53-c8d66d717f83</v>
    <v>de-DE</v>
    <v>Map</v>
  </rv>
  <rv s="0">
    <v>536870912</v>
    <v>Nišavski okrug</v>
    <v>56d3daa6-6c64-4b4e-b95a-92901df4991a</v>
    <v>de-DE</v>
    <v>Map</v>
  </rv>
  <rv s="0">
    <v>536870912</v>
    <v>Okrug Pirot</v>
    <v>0b1d3d41-522e-85f6-2839-c1a73f48bfa2</v>
    <v>de-DE</v>
    <v>Map</v>
  </rv>
  <rv s="0">
    <v>536870912</v>
    <v>Okrug Podunavlje</v>
    <v>1bc538cc-ed8c-0a64-aaef-80eebb06eed4</v>
    <v>de-DE</v>
    <v>Map</v>
  </rv>
  <rv s="0">
    <v>536870912</v>
    <v>Okrug Pomoravlje</v>
    <v>03b3cb07-b7d9-574d-5772-db151f2e2919</v>
    <v>de-DE</v>
    <v>Map</v>
  </rv>
  <rv s="0">
    <v>536870912</v>
    <v>Okrug Pčinja</v>
    <v>553f9237-b6f3-4d59-b448-e891febf795f</v>
    <v>de-DE</v>
    <v>Map</v>
  </rv>
  <rv s="0">
    <v>536870912</v>
    <v>Okrug Rasina</v>
    <v>b07edd1c-21ee-ac36-f59e-703020e74185</v>
    <v>de-DE</v>
    <v>Map</v>
  </rv>
  <rv s="0">
    <v>536870912</v>
    <v>Okrug Raška</v>
    <v>8c653eb9-14b9-489c-ab00-f38e993137fc</v>
    <v>de-DE</v>
    <v>Map</v>
  </rv>
  <rv s="0">
    <v>536870912</v>
    <v>Okrug Severni Banat</v>
    <v>412e968b-7dc0-3592-2176-e8fa00bf85fa</v>
    <v>de-DE</v>
    <v>Map</v>
  </rv>
  <rv s="0">
    <v>536870912</v>
    <v>Okrug Severna Bačka</v>
    <v>4264da16-3531-4cc1-99c5-0559ace6880f</v>
    <v>de-DE</v>
    <v>Map</v>
  </rv>
  <rv s="0">
    <v>536870912</v>
    <v>Okrug Srednji Banat</v>
    <v>db1a60f4-4d29-db90-281b-e46d486156c9</v>
    <v>de-DE</v>
    <v>Map</v>
  </rv>
  <rv s="0">
    <v>536870912</v>
    <v>Okrug Srem</v>
    <v>794a5a1f-3b8d-b0db-5924-9e66b4a9fb3f</v>
    <v>de-DE</v>
    <v>Map</v>
  </rv>
  <rv s="0">
    <v>536870912</v>
    <v>Okrug Toplica</v>
    <v>55dcdea5-a7b1-53a8-08e0-41bb67c07978</v>
    <v>de-DE</v>
    <v>Map</v>
  </rv>
  <rv s="0">
    <v>536870912</v>
    <v>Okrug Šumadija</v>
    <v>5ab530fd-7899-457b-a64a-7737385a8eb7</v>
    <v>de-DE</v>
    <v>Map</v>
  </rv>
  <rv s="2">
    <v>37</v>
  </rv>
  <rv s="1">
    <fb>0.31115937598259202</fb>
    <v>24</v>
  </rv>
  <rv s="5">
    <v>#VALUE!</v>
    <v>de-DE</v>
    <v>bfde06a5-c040-2791-7779-ac3934ad56d8</v>
    <v>536870912</v>
    <v>1</v>
    <v>107</v>
    <v>17</v>
    <v>18</v>
    <v>Serbien</v>
    <v>20</v>
    <v>21</v>
    <v>Map</v>
    <v>22</v>
    <v>108</v>
    <v>RS</v>
    <v>743</v>
    <v>746</v>
    <v>747</v>
    <v>748</v>
    <v>749</v>
    <v>750</v>
    <v>Serbien ist ein Binnenstaat in Südost- und Mitteleuropa. Serbien liegt im Zentrum der Balkanhalbinsel und grenzt im Norden an Ungarn, im Osten an Rumänien und Bulgarien, im Süden an Nordmazedonien und Albanien bzw. Kosovo, im Südwesten an ...</v>
    <v>751</v>
    <v>752</v>
    <v>753</v>
    <v>754</v>
    <v>755</v>
    <v>756</v>
    <v>720</v>
    <v>757</v>
    <v>758</v>
    <v>759</v>
    <v>760</v>
    <v>761</v>
    <v>762</v>
    <v>763</v>
    <v>764</v>
    <v>765</v>
    <v>766</v>
    <v>767</v>
    <v>492</v>
    <v>768</v>
    <v>769</v>
    <v>770</v>
    <v>770</v>
    <v>771</v>
    <v>772</v>
    <v>773</v>
    <v>774</v>
    <v>775</v>
    <v>776</v>
    <v>171</v>
    <v>Serbien</v>
    <v>Bože Pravde</v>
    <v>777</v>
    <v>Србија</v>
    <v>778</v>
    <v>779</v>
    <v>780</v>
    <v>781</v>
    <v>Serbien</v>
    <v>806</v>
    <v>mdp/vdpid/271</v>
    <v>RSD</v>
    <v>807</v>
    <v>59</v>
  </rv>
  <rv s="3">
    <v>12</v>
    <v>22</v>
    <v>104</v>
    <v>3</v>
    <v>0</v>
    <v>Image of Serbien</v>
  </rv>
  <rv s="12">
    <v>0</v>
    <v>5</v>
  </rv>
  <rv s="0">
    <v>536870912</v>
    <v>Polen</v>
    <v>1d6059a2-d1f1-d2d7-4261-dc7cd5cdb84b</v>
    <v>de-DE</v>
    <v>Map</v>
  </rv>
  <rv s="1">
    <fb>0.469447075345374</fb>
    <v>24</v>
  </rv>
  <rv s="0">
    <v>805306368</v>
    <v>Andrzej Duda (Staatspräsident)</v>
    <v>fd659446-93d5-1c05-f501-9d102870ea43</v>
    <v>de-DE</v>
    <v>Generic</v>
  </rv>
  <rv s="0">
    <v>805306368</v>
    <v>Donald Tusk (Prime minister)</v>
    <v>42c246ff-649b-1da6-5b06-8c6201991d6a</v>
    <v>de-DE</v>
    <v>Generic</v>
  </rv>
  <rv s="2">
    <v>38</v>
  </rv>
  <rv s="1">
    <fb>3.4739999771118198E-2</fb>
    <v>25</v>
  </rv>
  <rv s="1">
    <fb>2.3788</fb>
    <v>26</v>
  </rv>
  <rv s="1">
    <fb>48</fb>
    <v>27</v>
  </rv>
  <rv s="1">
    <fb>1.07</fb>
    <v>28</v>
  </rv>
  <rv s="1">
    <fb>37561599</fb>
    <v>29</v>
  </rv>
  <rv s="1">
    <fb>0.23499999999999999</fb>
    <v>24</v>
  </rv>
  <rv s="1">
    <fb>0.38200000000000001</fb>
    <v>24</v>
  </rv>
  <rv s="1">
    <fb>3.2000000000000001E-2</fb>
    <v>24</v>
  </rv>
  <rv s="1">
    <fb>8.3000000000000004E-2</fb>
    <v>24</v>
  </rv>
  <rv s="1">
    <fb>0.17499999999999999</fb>
    <v>24</v>
  </rv>
  <rv s="1">
    <fb>0.22600000000000001</fb>
    <v>24</v>
  </rv>
  <rv s="1">
    <fb>0.13400000000000001</fb>
    <v>24</v>
  </rv>
  <rv s="1">
    <fb>0.56701000213622998</fb>
    <v>24</v>
  </rv>
  <rv s="3">
    <v>13</v>
    <v>22</v>
    <v>110</v>
    <v>7</v>
    <v>0</v>
    <v>Image of Polen</v>
  </rv>
  <rv s="1">
    <fb>592164400687.60706</fb>
    <v>30</v>
  </rv>
  <rv s="1">
    <fb>151618860000</fb>
    <v>30</v>
  </rv>
  <rv s="1">
    <fb>1.000159</fb>
    <v>24</v>
  </rv>
  <rv s="1">
    <fb>0.67827439999999994</fb>
    <v>24</v>
  </rv>
  <rv s="1">
    <fb>90.291375435655297</fb>
    <v>31</v>
  </rv>
  <rv s="1">
    <fb>312683</fb>
    <v>29</v>
  </rv>
  <rv s="1">
    <fb>1.46</fb>
    <v>26</v>
  </rv>
  <rv s="1">
    <fb>10.199999999999999</fb>
    <v>26</v>
  </rv>
  <rv s="1">
    <fb>0.40799999999999997</fb>
    <v>24</v>
  </rv>
  <rv s="1">
    <fb>0.23246298360000001</fb>
    <v>24</v>
  </rv>
  <rv s="1">
    <fb>191000</fb>
    <v>29</v>
  </rv>
  <rv s="0">
    <v>536870912</v>
    <v>Warschau</v>
    <v>c79f30ac-b9a3-0949-6bdf-956551e5fc81</v>
    <v>de-DE</v>
    <v>Map</v>
  </rv>
  <rv s="1">
    <fb>114.111779375092</fb>
    <v>32</v>
  </rv>
  <rv s="1">
    <fb>2.227478809383E-2</fb>
    <v>24</v>
  </rv>
  <rv s="1">
    <fb>299036.516</fb>
    <v>29</v>
  </rv>
  <rv s="4">
    <v>https://www.bing.com/search?q=Polen&amp;form=skydnc</v>
    <v>Erfahren Sie mehr mit Bing</v>
  </rv>
  <rv s="1">
    <fb>77.602439024390307</fb>
    <v>31</v>
  </rv>
  <rv s="1">
    <fb>2.93</fb>
    <v>28</v>
  </rv>
  <rv s="2">
    <v>39</v>
  </rv>
  <rv s="1">
    <fb>3.8</fb>
    <v>31</v>
  </rv>
  <rv s="1">
    <fb>22796574</fb>
    <v>29</v>
  </rv>
  <rv s="1">
    <fb>0.174019561608692</fb>
    <v>24</v>
  </rv>
  <rv s="1">
    <fb>3971.7997613105499</fb>
    <v>29</v>
  </rv>
  <rv s="0">
    <v>536870912</v>
    <v>Woiwodschaft Niederschlesien</v>
    <v>2c12027c-f1f3-15e4-470e-533d0b324b34</v>
    <v>de-DE</v>
    <v>Map</v>
  </rv>
  <rv s="0">
    <v>536870912</v>
    <v>Woiwodschaft Łódź</v>
    <v>0fe063e3-0ad6-1012-edb0-f676300d33ea</v>
    <v>de-DE</v>
    <v>Map</v>
  </rv>
  <rv s="0">
    <v>536870912</v>
    <v>Woiwodschaft Heiligkreuz</v>
    <v>f361912e-d7ba-dd37-b583-2068d7a03177</v>
    <v>de-DE</v>
    <v>Map</v>
  </rv>
  <rv s="0">
    <v>536870912</v>
    <v>Woiwodschaft Kleinpolen</v>
    <v>efd58db8-b0c8-2329-0f3a-8adeab450d74</v>
    <v>de-DE</v>
    <v>Map</v>
  </rv>
  <rv s="0">
    <v>536870912</v>
    <v>Woiwodschaft Lublin</v>
    <v>b5dea0b6-7035-ffe9-a5c1-a961fcb0e72e</v>
    <v>de-DE</v>
    <v>Map</v>
  </rv>
  <rv s="0">
    <v>536870912</v>
    <v>Woiwodschaft Masowien</v>
    <v>32cae853-042c-0a77-5173-f511fead52f6</v>
    <v>de-DE</v>
    <v>Map</v>
  </rv>
  <rv s="0">
    <v>536870912</v>
    <v>Woiwodschaft Kujawien-Pommern</v>
    <v>2b254630-1d13-aca8-305f-0841a7ec6b83</v>
    <v>de-DE</v>
    <v>Map</v>
  </rv>
  <rv s="0">
    <v>536870912</v>
    <v>Woiwodschaft Opole</v>
    <v>6a026a5e-de28-6062-3c38-7c6f4181e5bc</v>
    <v>de-DE</v>
    <v>Map</v>
  </rv>
  <rv s="0">
    <v>536870912</v>
    <v>Woiwodschaft Karpatenvorland</v>
    <v>f88dda2b-0c12-4d9a-984c-52115296336c</v>
    <v>de-DE</v>
    <v>Map</v>
  </rv>
  <rv s="0">
    <v>536870912</v>
    <v>Woiwodschaft Lebus</v>
    <v>c0d124dd-136d-3834-1fe8-efd33254942d</v>
    <v>de-DE</v>
    <v>Map</v>
  </rv>
  <rv s="0">
    <v>536870912</v>
    <v>Woiwodschaft Pommern</v>
    <v>765662c5-0a8a-9aea-8c1c-c063ec4e16f8</v>
    <v>de-DE</v>
    <v>Map</v>
  </rv>
  <rv s="0">
    <v>536870912</v>
    <v>Woiwodschaft Ermland-Masuren</v>
    <v>eed14489-8bcb-c40c-6362-4e95235cce3f</v>
    <v>de-DE</v>
    <v>Map</v>
  </rv>
  <rv s="0">
    <v>536870912</v>
    <v>Woiwodschaft Schlesien</v>
    <v>21f7e450-daba-be7f-4ac9-7f73980437c9</v>
    <v>de-DE</v>
    <v>Map</v>
  </rv>
  <rv s="0">
    <v>536870912</v>
    <v>Woiwodschaft Podlachien</v>
    <v>82774917-52f8-91a2-e0f4-7810458bd6ed</v>
    <v>de-DE</v>
    <v>Map</v>
  </rv>
  <rv s="0">
    <v>536870912</v>
    <v>Woiwodschaft Westpommern</v>
    <v>af2cc162-3439-53b4-582b-cb4495bdbf8e</v>
    <v>de-DE</v>
    <v>Map</v>
  </rv>
  <rv s="0">
    <v>536870912</v>
    <v>Woiwodschaft Großpolen</v>
    <v>edec10d8-3c1d-302b-daa4-5a643ab293e8</v>
    <v>de-DE</v>
    <v>Map</v>
  </rv>
  <rv s="2">
    <v>40</v>
  </rv>
  <rv s="1">
    <fb>0.30883439025809101</fb>
    <v>24</v>
  </rv>
  <rv s="9">
    <v>#VALUE!</v>
    <v>de-DE</v>
    <v>1d6059a2-d1f1-d2d7-4261-dc7cd5cdb84b</v>
    <v>536870912</v>
    <v>1</v>
    <v>113</v>
    <v>17</v>
    <v>70</v>
    <v>Polen</v>
    <v>20</v>
    <v>21</v>
    <v>Map</v>
    <v>22</v>
    <v>64</v>
    <v>PL</v>
    <v>812</v>
    <v>815</v>
    <v>816</v>
    <v>817</v>
    <v>818</v>
    <v>819</v>
    <v>Polen ist eine parlamentarische Republik in Mitteleuropa. Hauptstadt des Landes ist Warschau, größter Ballungsraum die Metropolregion um Kattowitz. Weitere Städte mit über 400.000 Einwohnern sind Krakau, Lodz, Breslau, Posen, Danzig und Stettin. ...</v>
    <v>820</v>
    <v>821</v>
    <v>822</v>
    <v>823</v>
    <v>824</v>
    <v>825</v>
    <v>826</v>
    <v>827</v>
    <v>828</v>
    <v>829</v>
    <v>830</v>
    <v>831</v>
    <v>832</v>
    <v>833</v>
    <v>834</v>
    <v>835</v>
    <v>836</v>
    <v>837</v>
    <v>838</v>
    <v>839</v>
    <v>840</v>
    <v>841</v>
    <v>841</v>
    <v>842</v>
    <v>843</v>
    <v>844</v>
    <v>845</v>
    <v>846</v>
    <v>847</v>
    <v>439</v>
    <v>Polen</v>
    <v>Mazurek Dąbrowskiego</v>
    <v>848</v>
    <v>Rzeczpospolita Polska</v>
    <v>849</v>
    <v>850</v>
    <v>851</v>
    <v>852</v>
    <v>Polen</v>
    <v>869</v>
    <v>mdp/vdpid/191</v>
    <v>PLN</v>
    <v>870</v>
  </rv>
  <rv s="3">
    <v>13</v>
    <v>22</v>
    <v>110</v>
    <v>3</v>
    <v>0</v>
    <v>Image of Polen</v>
  </rv>
  <rv s="0">
    <v>536870912</v>
    <v>Niederlande</v>
    <v>bf5c1a4b-df0b-09dc-dce0-e3fb0c898dd3</v>
    <v>de-DE</v>
    <v>Map</v>
  </rv>
  <rv s="1">
    <fb>0.53309587414663095</fb>
    <v>24</v>
  </rv>
  <rv s="0">
    <v>805306368</v>
    <v>Willem-Alexander (Herrschertitel)</v>
    <v>70912573-f10f-4d1d-a8f8-220566451e74</v>
    <v>de-DE</v>
    <v>Generic</v>
  </rv>
  <rv s="0">
    <v>805306368</v>
    <v>Mark Rutte (Prime minister)</v>
    <v>673e1b90-ad19-15cc-dd94-53646495b541</v>
    <v>de-DE</v>
    <v>Generic</v>
  </rv>
  <rv s="2">
    <v>41</v>
  </rv>
  <rv s="1">
    <fb>3.1960000991821301E-2</fb>
    <v>25</v>
  </rv>
  <rv s="1">
    <fb>3.6053999999999999</fb>
    <v>26</v>
  </rv>
  <rv s="1">
    <fb>31</fb>
    <v>27</v>
  </rv>
  <rv s="1">
    <fb>1.68</fb>
    <v>28</v>
  </rv>
  <rv s="1">
    <fb>17703090</fb>
    <v>29</v>
  </rv>
  <rv s="1">
    <fb>0.376</fb>
    <v>24</v>
  </rv>
  <rv s="1">
    <fb>3.5000000000000003E-2</fb>
    <v>24</v>
  </rv>
  <rv s="1">
    <fb>8.8000000000000009E-2</fb>
    <v>24</v>
  </rv>
  <rv s="1">
    <fb>0.223</fb>
    <v>24</v>
  </rv>
  <rv s="1">
    <fb>0.13800000000000001</fb>
    <v>24</v>
  </rv>
  <rv s="1">
    <fb>0.63619998931884802</fb>
    <v>24</v>
  </rv>
  <rv s="3">
    <v>14</v>
    <v>22</v>
    <v>115</v>
    <v>7</v>
    <v>0</v>
    <v>Image of Niederlande</v>
  </rv>
  <rv s="1">
    <fb>909070395160.78296</fb>
    <v>30</v>
  </rv>
  <rv s="1">
    <fb>1100105440292.49</fb>
    <v>30</v>
  </rv>
  <rv s="1">
    <fb>1.0422962</fb>
    <v>24</v>
  </rv>
  <rv s="1">
    <fb>0.84980450000000007</fb>
    <v>24</v>
  </rv>
  <rv s="1">
    <fb>93.461004609605595</fb>
    <v>31</v>
  </rv>
  <rv s="1">
    <fb>41543</fb>
    <v>29</v>
  </rv>
  <rv s="1">
    <fb>1.59</fb>
    <v>26</v>
  </rv>
  <rv s="1">
    <fb>9.6999999999999993</fb>
    <v>26</v>
  </rv>
  <rv s="1">
    <fb>0.41200000000000003</fb>
    <v>24</v>
  </rv>
  <rv s="1">
    <fb>0.1225176999</fb>
    <v>24</v>
  </rv>
  <rv s="1">
    <fb>41000</fb>
    <v>29</v>
  </rv>
  <rv s="0">
    <v>536870912</v>
    <v>Amsterdam</v>
    <v>0b840501-8599-9528-5b22-13589caf205a</v>
    <v>de-DE</v>
    <v>Map</v>
  </rv>
  <rv s="1">
    <fb>115.907994941178</fb>
    <v>32</v>
  </rv>
  <rv s="1">
    <fb>2.6336991024959299E-2</fb>
    <v>24</v>
  </rv>
  <rv s="1">
    <fb>170779.524</fb>
    <v>29</v>
  </rv>
  <rv s="4">
    <v>https://www.bing.com/search?q=Niederlande&amp;form=skydnc</v>
    <v>Erfahren Sie mehr mit Bing</v>
  </rv>
  <rv s="1">
    <fb>81.760975609756102</fb>
    <v>31</v>
  </rv>
  <rv s="1">
    <fb>10.29</fb>
    <v>28</v>
  </rv>
  <rv s="2">
    <v>42</v>
  </rv>
  <rv s="1">
    <fb>3.3</fb>
    <v>31</v>
  </rv>
  <rv s="1">
    <fb>15924729</fb>
    <v>29</v>
  </rv>
  <rv s="1">
    <fb>0.230359193787393</fb>
    <v>24</v>
  </rv>
  <rv s="1">
    <fb>6712.7747582450002</fb>
    <v>29</v>
  </rv>
  <rv s="0">
    <v>536870912</v>
    <v>Provinz Groningen</v>
    <v>d523b02d-2f28-981e-9282-8f6cddd23d80</v>
    <v>de-DE</v>
    <v>Map</v>
  </rv>
  <rv s="0">
    <v>536870912</v>
    <v>Provinz Friesland</v>
    <v>d3c60b92-e27c-cc6a-6ef5-f0937e506af0</v>
    <v>de-DE</v>
    <v>Map</v>
  </rv>
  <rv s="0">
    <v>536870912</v>
    <v>Provinz Gelderland</v>
    <v>47e59e29-1b92-c09c-0310-bba63a79744b</v>
    <v>de-DE</v>
    <v>Map</v>
  </rv>
  <rv s="0">
    <v>536870912</v>
    <v>Provinz Zuid-Holland</v>
    <v>a189b2b4-4c8d-e909-49ed-1b6f571a33c2</v>
    <v>de-DE</v>
    <v>Map</v>
  </rv>
  <rv s="0">
    <v>536870912</v>
    <v>Provinz Noord-Holland</v>
    <v>1cbd1d08-fab6-2da6-0edd-41aa626502c2</v>
    <v>de-DE</v>
    <v>Map</v>
  </rv>
  <rv s="0">
    <v>536870912</v>
    <v>Provinz Overijssel</v>
    <v>c80fa63b-8b0d-7117-09f7-f3b063ba8e8c</v>
    <v>de-DE</v>
    <v>Map</v>
  </rv>
  <rv s="0">
    <v>536870912</v>
    <v>Provinz Noord-Brabant</v>
    <v>67287e9d-748b-ece4-4770-99ec69c94b1a</v>
    <v>de-DE</v>
    <v>Map</v>
  </rv>
  <rv s="0">
    <v>536870912</v>
    <v>Provinz Limburg</v>
    <v>ba5627ab-eb52-6b56-c39c-399bd1e23825</v>
    <v>de-DE</v>
    <v>Map</v>
  </rv>
  <rv s="0">
    <v>536870912</v>
    <v>Provinz Flevoland</v>
    <v>994d48a1-a44d-0664-1089-99ddd4d7e63d</v>
    <v>de-DE</v>
    <v>Map</v>
  </rv>
  <rv s="0">
    <v>536870912</v>
    <v>Provinz Zeeland</v>
    <v>b07124fd-c9f8-1712-1bd3-030b62afdd3d</v>
    <v>de-DE</v>
    <v>Map</v>
  </rv>
  <rv s="0">
    <v>536870912</v>
    <v>Provinz Drenthe</v>
    <v>598e815b-602f-15c5-256e-a36860ffc830</v>
    <v>de-DE</v>
    <v>Map</v>
  </rv>
  <rv s="0">
    <v>536870912</v>
    <v>Provinz Utrecht</v>
    <v>555963f7-e818-0e35-b5c8-1a97c8e78ed7</v>
    <v>de-DE</v>
    <v>Map</v>
  </rv>
  <rv s="0">
    <v>536870912</v>
    <v>Bonaire</v>
    <v>07f27f8a-d073-328d-927f-a0db18eedf7c</v>
    <v>de-DE</v>
    <v>Map</v>
  </rv>
  <rv s="0">
    <v>536870912</v>
    <v>Sint Eustatius</v>
    <v>bd1174e8-c3f5-aee0-f4bd-67475d9dfe98</v>
    <v>de-DE</v>
    <v>Map</v>
  </rv>
  <rv s="2">
    <v>43</v>
  </rv>
  <rv s="1">
    <fb>0.11178391395177099</fb>
    <v>24</v>
  </rv>
  <rv s="2">
    <v>44</v>
  </rv>
  <rv s="5">
    <v>#VALUE!</v>
    <v>de-DE</v>
    <v>bf5c1a4b-df0b-09dc-dce0-e3fb0c898dd3</v>
    <v>536870912</v>
    <v>1</v>
    <v>118</v>
    <v>17</v>
    <v>18</v>
    <v>Niederlande</v>
    <v>20</v>
    <v>21</v>
    <v>Map</v>
    <v>22</v>
    <v>119</v>
    <v>NL</v>
    <v>874</v>
    <v>877</v>
    <v>878</v>
    <v>879</v>
    <v>880</v>
    <v>881</v>
    <v>Die Niederlande sind eines der vier autonomen Länder des Königreiches der Niederlande. Das größtenteils im nördlichen Westeuropa liegende Land wird dort durch die Nordsee im Norden und Westen, Belgien im Süden und Deutschland im Osten begrenzt. ...</v>
    <v>882</v>
    <v>353</v>
    <v>883</v>
    <v>884</v>
    <v>885</v>
    <v>825</v>
    <v>886</v>
    <v>887</v>
    <v>888</v>
    <v>889</v>
    <v>890</v>
    <v>891</v>
    <v>892</v>
    <v>893</v>
    <v>894</v>
    <v>895</v>
    <v>896</v>
    <v>897</v>
    <v>898</v>
    <v>899</v>
    <v>900</v>
    <v>901</v>
    <v>901</v>
    <v>902</v>
    <v>903</v>
    <v>904</v>
    <v>905</v>
    <v>906</v>
    <v>907</v>
    <v>240</v>
    <v>Niederlande</v>
    <v>Het Wilhelmus</v>
    <v>908</v>
    <v>Nederland</v>
    <v>909</v>
    <v>910</v>
    <v>911</v>
    <v>912</v>
    <v>Niederlande</v>
    <v>927</v>
    <v>mdp/vdpid/176</v>
    <v>EUR</v>
    <v>928</v>
    <v>929</v>
  </rv>
  <rv s="3">
    <v>14</v>
    <v>22</v>
    <v>115</v>
    <v>3</v>
    <v>0</v>
    <v>Image of Niederlande</v>
  </rv>
  <rv s="0">
    <v>536870912</v>
    <v>Österreich</v>
    <v>c3f78b59-5e8d-133a-d0e2-ff2e71c4a5d5</v>
    <v>de-DE</v>
    <v>Map</v>
  </rv>
  <rv s="1">
    <fb>0.32356676139641499</fb>
    <v>24</v>
  </rv>
  <rv s="0">
    <v>805306368</v>
    <v>Alexander Van der Bellen (Staatspräsident)</v>
    <v>09a88c4e-ba78-3b88-7539-fedb6d48b4a2</v>
    <v>de-DE</v>
    <v>Generic</v>
  </rv>
  <rv s="0">
    <v>805306368</v>
    <v>Karl Nehammer (Kanzler)</v>
    <v>de01442c-8ba7-ec2b-75d7-e647bde7e0ea</v>
    <v>de-DE</v>
    <v>Generic</v>
  </rv>
  <rv s="2">
    <v>45</v>
  </rv>
  <rv s="1">
    <fb>4.6739997863769499E-2</fb>
    <v>25</v>
  </rv>
  <rv s="1">
    <fb>5.1696999999999997</fb>
    <v>26</v>
  </rv>
  <rv s="1">
    <fb>43</fb>
    <v>27</v>
  </rv>
  <rv s="1">
    <fb>1.2</fb>
    <v>28</v>
  </rv>
  <rv s="1">
    <fb>9042528</fb>
    <v>29</v>
  </rv>
  <rv s="1">
    <fb>0.37799999999999995</fb>
    <v>24</v>
  </rv>
  <rv s="1">
    <fb>0.08</fb>
    <v>24</v>
  </rv>
  <rv s="1">
    <fb>0.17800000000000002</fb>
    <v>24</v>
  </rv>
  <rv s="1">
    <fb>0.23100000000000001</fb>
    <v>24</v>
  </rv>
  <rv s="1">
    <fb>0.60683998107910198</fb>
    <v>24</v>
  </rv>
  <rv s="3">
    <v>15</v>
    <v>22</v>
    <v>121</v>
    <v>7</v>
    <v>0</v>
    <v>Image of Österreich</v>
  </rv>
  <rv s="1">
    <fb>446314739528.46997</fb>
    <v>30</v>
  </rv>
  <rv s="1">
    <fb>133098220000</fb>
    <v>30</v>
  </rv>
  <rv s="1">
    <fb>1.0311315000000001</fb>
    <v>24</v>
  </rv>
  <rv s="1">
    <fb>0.85057140000000009</fb>
    <v>24</v>
  </rv>
  <rv s="1">
    <fb>65.661821989472699</fb>
    <v>31</v>
  </rv>
  <rv s="1">
    <fb>83878.990000000005</fb>
    <v>29</v>
  </rv>
  <rv s="1">
    <fb>0.51400000000000001</fb>
    <v>24</v>
  </rv>
  <rv s="1">
    <fb>0.179240277</fb>
    <v>24</v>
  </rv>
  <rv s="0">
    <v>536870912</v>
    <v>Wien</v>
    <v>a844b6d2-ff6e-902b-d359-8f7db08f7bb9</v>
    <v>de-DE</v>
    <v>Map</v>
  </rv>
  <rv s="1">
    <fb>118.057979804947</fb>
    <v>32</v>
  </rv>
  <rv s="1">
    <fb>1.5308955342270201E-2</fb>
    <v>24</v>
  </rv>
  <rv s="1">
    <fb>61447.919000000002</fb>
    <v>29</v>
  </rv>
  <rv s="4">
    <v>https://www.bing.com/search?q=%c3%96sterreich&amp;form=skydnc</v>
    <v>Erfahren Sie mehr mit Bing</v>
  </rv>
  <rv s="1">
    <fb>81.643902439024401</fb>
    <v>31</v>
  </rv>
  <rv s="2">
    <v>46</v>
  </rv>
  <rv s="1">
    <fb>2.9</fb>
    <v>31</v>
  </rv>
  <rv s="1">
    <fb>5194416</fb>
    <v>29</v>
  </rv>
  <rv s="1">
    <fb>0.25405547466329398</fb>
    <v>24</v>
  </rv>
  <rv s="1">
    <fb>8355.8419518213395</fb>
    <v>29</v>
  </rv>
  <rv s="0">
    <v>536870912</v>
    <v>Burgenland</v>
    <v>20b1c17e-6204-a0df-6047-2725dec16761</v>
    <v>de-DE</v>
    <v>Map</v>
  </rv>
  <rv s="0">
    <v>536870912</v>
    <v>Kärnten</v>
    <v>5e37573b-7455-bff5-b6e2-1efd0b0d6059</v>
    <v>de-DE</v>
    <v>Map</v>
  </rv>
  <rv s="0">
    <v>536870912</v>
    <v>Niederösterreich</v>
    <v>4dcd6132-5fe3-19ce-a37c-ff75732178e2</v>
    <v>de-DE</v>
    <v>Map</v>
  </rv>
  <rv s="0">
    <v>536870912</v>
    <v>Oberösterreich</v>
    <v>5eda3d8d-2623-8c5c-71b9-98e76b245f37</v>
    <v>de-DE</v>
    <v>Map</v>
  </rv>
  <rv s="0">
    <v>536870912</v>
    <v>Land Salzburg</v>
    <v>f1e6feb1-ca38-e293-2657-06a535e7d8ed</v>
    <v>de-DE</v>
    <v>Map</v>
  </rv>
  <rv s="0">
    <v>536870912</v>
    <v>Steiermark</v>
    <v>27e5c768-8121-a58a-3641-f4576289d790</v>
    <v>de-DE</v>
    <v>Map</v>
  </rv>
  <rv s="0">
    <v>536870912</v>
    <v>Tirol</v>
    <v>bbfb1e8f-7c58-8f12-9249-9ff4d210f1d6</v>
    <v>de-DE</v>
    <v>Map</v>
  </rv>
  <rv s="0">
    <v>536870912</v>
    <v>Vorarlberg</v>
    <v>515e6b8f-2ef0-2ac9-184c-2834f6770193</v>
    <v>de-DE</v>
    <v>Map</v>
  </rv>
  <rv s="2">
    <v>47</v>
  </rv>
  <rv s="1">
    <fb>0.46905712836916402</fb>
    <v>24</v>
  </rv>
  <rv s="8">
    <v>#VALUE!</v>
    <v>de-DE</v>
    <v>c3f78b59-5e8d-133a-d0e2-ff2e71c4a5d5</v>
    <v>536870912</v>
    <v>1</v>
    <v>124</v>
    <v>62</v>
    <v>63</v>
    <v>Österreich</v>
    <v>20</v>
    <v>21</v>
    <v>Map</v>
    <v>22</v>
    <v>64</v>
    <v>AT</v>
    <v>933</v>
    <v>936</v>
    <v>937</v>
    <v>938</v>
    <v>939</v>
    <v>940</v>
    <v>Österreich ist ein mitteleuropäischer Binnenstaat mit mehr als 9,1 Millionen Einwohnern. Die angrenzenden Staaten sind Deutschland und Tschechien im Norden, die Slowakei und Ungarn im Osten, Slowenien und Italien im Süden sowie die Schweiz und ...</v>
    <v>941</v>
    <v>418</v>
    <v>942</v>
    <v>147</v>
    <v>943</v>
    <v>944</v>
    <v>945</v>
    <v>354</v>
    <v>946</v>
    <v>947</v>
    <v>948</v>
    <v>949</v>
    <v>950</v>
    <v>951</v>
    <v>952</v>
    <v>953</v>
    <v>363</v>
    <v>897</v>
    <v>954</v>
    <v>955</v>
    <v>232</v>
    <v>956</v>
    <v>956</v>
    <v>957</v>
    <v>958</v>
    <v>959</v>
    <v>960</v>
    <v>961</v>
    <v>240</v>
    <v>Österreich</v>
    <v>Österreichische Bundeshymne</v>
    <v>962</v>
    <v>Österreich</v>
    <v>963</v>
    <v>964</v>
    <v>965</v>
    <v>966</v>
    <v>Österreich</v>
    <v>975</v>
    <v>mdp/vdpid/14</v>
    <v>EUR</v>
    <v>976</v>
    <v>59</v>
  </rv>
  <rv s="3">
    <v>15</v>
    <v>22</v>
    <v>121</v>
    <v>3</v>
    <v>0</v>
    <v>Image of Österreich</v>
  </rv>
  <rv s="0">
    <v>536870912</v>
    <v>Frankreich</v>
    <v>c7bfe2de-4f82-e23c-ae42-8544b5b5c0ea</v>
    <v>de-DE</v>
    <v>Map</v>
  </rv>
  <rv s="1">
    <fb>0.524475441661716</fb>
    <v>24</v>
  </rv>
  <rv s="0">
    <v>805306368</v>
    <v>Emmanuel Macron (Staatspräsident)</v>
    <v>35be5a56-7a78-6352-b158-60da8f84c858</v>
    <v>de-DE</v>
    <v>Generic</v>
  </rv>
  <rv s="0">
    <v>805306368</v>
    <v>Gabriel Attal (Prime minister)</v>
    <v>5f0b8fd1-c77a-cffd-ddee-9a5bbf7b40cf</v>
    <v>de-DE</v>
    <v>Generic</v>
  </rv>
  <rv s="2">
    <v>48</v>
  </rv>
  <rv s="1">
    <fb>8.4270000457763714E-2</fb>
    <v>25</v>
  </rv>
  <rv s="1">
    <fb>3.2671999999999999</fb>
    <v>26</v>
  </rv>
  <rv s="1">
    <fb>33</fb>
    <v>27</v>
  </rv>
  <rv s="1">
    <fb>67935660</fb>
    <v>29</v>
  </rv>
  <rv s="1">
    <fb>0.25800000000000001</fb>
    <v>24</v>
  </rv>
  <rv s="1">
    <fb>0.4</fb>
    <v>24</v>
  </rv>
  <rv s="1">
    <fb>8.1000000000000003E-2</fb>
    <v>24</v>
  </rv>
  <rv s="1">
    <fb>0.13</fb>
    <v>24</v>
  </rv>
  <rv s="1">
    <fb>0.55125999450683605</fb>
    <v>24</v>
  </rv>
  <rv s="3">
    <v>16</v>
    <v>22</v>
    <v>126</v>
    <v>7</v>
    <v>0</v>
    <v>Image of Frankreich</v>
  </rv>
  <rv s="1">
    <fb>2715518274227.4502</fb>
    <v>30</v>
  </rv>
  <rv s="1">
    <fb>2365950236659.3599</fb>
    <v>30</v>
  </rv>
  <rv s="1">
    <fb>1.0251076000000001</fb>
    <v>24</v>
  </rv>
  <rv s="1">
    <fb>0.65629000000000004</fb>
    <v>24</v>
  </rv>
  <rv s="1">
    <fb>46.487970872236403</fb>
    <v>31</v>
  </rv>
  <rv s="1">
    <fb>643801</fb>
    <v>29</v>
  </rv>
  <rv s="1">
    <fb>1.88</fb>
    <v>26</v>
  </rv>
  <rv s="1">
    <fb>11.3</fb>
    <v>26</v>
  </rv>
  <rv s="1">
    <fb>0.60699999999999998</fb>
    <v>24</v>
  </rv>
  <rv s="1">
    <fb>6.7968269799999995E-2</fb>
    <v>24</v>
  </rv>
  <rv s="1">
    <fb>307000</fb>
    <v>29</v>
  </rv>
  <rv s="0">
    <v>536870912</v>
    <v>Paris</v>
    <v>85584d24-2116-5b98-89f9-5714db931ac6</v>
    <v>de-DE</v>
    <v>Map</v>
  </rv>
  <rv s="1">
    <fb>110.04856675289</fb>
    <v>32</v>
  </rv>
  <rv s="1">
    <fb>1.1082549228829199E-2</fb>
    <v>24</v>
  </rv>
  <rv s="1">
    <fb>303275.56800000003</fb>
    <v>29</v>
  </rv>
  <rv s="4">
    <v>https://www.bing.com/search?q=Frankreich&amp;form=skydnc</v>
    <v>Erfahren Sie mehr mit Bing</v>
  </rv>
  <rv s="1">
    <fb>82.526829268292701</fb>
    <v>31</v>
  </rv>
  <rv s="1">
    <fb>11.16</fb>
    <v>28</v>
  </rv>
  <rv s="2">
    <v>49</v>
  </rv>
  <rv s="1">
    <fb>3.4</fb>
    <v>31</v>
  </rv>
  <rv s="1">
    <fb>54123364</fb>
    <v>29</v>
  </rv>
  <rv s="1">
    <fb>0.24229980509910898</fb>
    <v>24</v>
  </rv>
  <rv s="1">
    <fb>6939.5214736692897</fb>
    <v>29</v>
  </rv>
  <rv s="0">
    <v>536870912</v>
    <v>Brittany</v>
    <v>809fb739-638d-2499-95bd-c8e5b10153ee</v>
    <v>de-DE</v>
    <v>Map</v>
  </rv>
  <rv s="0">
    <v>536870912</v>
    <v>Centre-Val de Loire</v>
    <v>6aafd8c4-aba3-0388-62a3-d302e77f40c4</v>
    <v>de-DE</v>
    <v>Map</v>
  </rv>
  <rv s="0">
    <v>536870912</v>
    <v>Korsika</v>
    <v>7dae6ff4-03ba-2162-da4b-d4cf544ad43f</v>
    <v>de-DE</v>
    <v>Map</v>
  </rv>
  <rv s="0">
    <v>536870912</v>
    <v>Île-de-France</v>
    <v>ba200862-fc37-6d22-3434-c6e709faa507</v>
    <v>de-DE</v>
    <v>Map</v>
  </rv>
  <rv s="0">
    <v>536870912</v>
    <v>Pays de la Loire</v>
    <v>a6129a88-a4cd-2b75-1a35-f5d0639f17ae</v>
    <v>de-DE</v>
    <v>Map</v>
  </rv>
  <rv s="0">
    <v>536870912</v>
    <v>Provence-Alpes-Côte d’Azur</v>
    <v>66cd1ae3-f633-45f9-93bd-73ca67bffb25</v>
    <v>de-DE</v>
    <v>Map</v>
  </rv>
  <rv s="0">
    <v>536870912</v>
    <v>Guadeloupe</v>
    <v>56b80aaa-d840-1a73-13ba-70eb9b61a642</v>
    <v>de-DE</v>
    <v>Map</v>
  </rv>
  <rv s="0">
    <v>536870912</v>
    <v>Französisch-Guayana</v>
    <v>328feb88-20d1-8674-1574-3ce8cc0bc9e9</v>
    <v>de-DE</v>
    <v>Map</v>
  </rv>
  <rv s="0">
    <v>536870912</v>
    <v>Martinique</v>
    <v>f245adef-ee09-9352-e265-2a287e5eadbe</v>
    <v>de-DE</v>
    <v>Map</v>
  </rv>
  <rv s="0">
    <v>536870912</v>
    <v>Mayotte</v>
    <v>545cc8bc-c211-076d-ee26-d2ff955eb394</v>
    <v>de-DE</v>
    <v>Map</v>
  </rv>
  <rv s="0">
    <v>536870912</v>
    <v>Réunion</v>
    <v>7d1fa0b0-e3d7-d903-d64d-489c03fd0a75</v>
    <v>de-DE</v>
    <v>Map</v>
  </rv>
  <rv s="0">
    <v>536870912</v>
    <v>Französisch-Polynesien</v>
    <v>340e15d5-6b74-8497-bbfa-4c1f323f5483</v>
    <v>de-DE</v>
    <v>Map</v>
  </rv>
  <rv s="0">
    <v>536870912</v>
    <v>Französische Süd- und Antarktisgebiete</v>
    <v>b9d52319-44ee-bf16-d95f-72397f26ce4a</v>
    <v>de-DE</v>
    <v>Map</v>
  </rv>
  <rv s="0">
    <v>536870912</v>
    <v>Neukaledonien</v>
    <v>25b2aeab-b390-d01e-1f7f-90be767bd899</v>
    <v>de-DE</v>
    <v>Map</v>
  </rv>
  <rv s="0">
    <v>536870912</v>
    <v>Saint-Barthélemy</v>
    <v>5c5081a9-306e-4f05-73a2-32b95a4b8600</v>
    <v>de-DE</v>
    <v>Map</v>
  </rv>
  <rv s="0">
    <v>536870912</v>
    <v>Saint-Martin</v>
    <v>281a8fb2-1b63-4320-5d31-8f0fb46c4f1a</v>
    <v>de-DE</v>
    <v>Map</v>
  </rv>
  <rv s="0">
    <v>536870912</v>
    <v>Saint-Pierre und Miquelon</v>
    <v>aa096cf4-a54e-cd44-7204-c28310ca40f4</v>
    <v>de-DE</v>
    <v>Map</v>
  </rv>
  <rv s="0">
    <v>536870912</v>
    <v>Wallis und Futuna</v>
    <v>db8aa235-58e4-9e3d-8799-6839f3d35025</v>
    <v>de-DE</v>
    <v>Map</v>
  </rv>
  <rv s="0">
    <v>536870912</v>
    <v>Grand Est</v>
    <v>e2f60e84-1701-6d84-e960-ba87138e3631</v>
    <v>de-DE</v>
    <v>Map</v>
  </rv>
  <rv s="0">
    <v>536870912</v>
    <v>Nouvelle-Aquitaine</v>
    <v>7955f423-af31-d2e0-f045-b14668178865</v>
    <v>de-DE</v>
    <v>Map</v>
  </rv>
  <rv s="0">
    <v>536870912</v>
    <v>Auvergne-Rhône-Alpes</v>
    <v>b53940d0-b739-faf5-78d1-93f189f878c9</v>
    <v>de-DE</v>
    <v>Map</v>
  </rv>
  <rv s="0">
    <v>536870912</v>
    <v>Bourgogne-Franche-Comté</v>
    <v>4bc8dff1-8d72-5341-f405-63c7be8c6672</v>
    <v>de-DE</v>
    <v>Map</v>
  </rv>
  <rv s="0">
    <v>536870912</v>
    <v>Okzitanien</v>
    <v>5105d172-dc70-689f-09ab-4163a747508a</v>
    <v>de-DE</v>
    <v>Map</v>
  </rv>
  <rv s="0">
    <v>536870912</v>
    <v>Hauts-de-France</v>
    <v>4eb2d0b0-8845-48d0-9343-9ba3e7fe81a0</v>
    <v>de-DE</v>
    <v>Map</v>
  </rv>
  <rv s="0">
    <v>536870912</v>
    <v>Clipperton-Insel</v>
    <v>15fb63fc-f501-7360-7d44-f26d1501209e</v>
    <v>de-DE</v>
    <v>Map</v>
  </rv>
  <rv s="2">
    <v>50</v>
  </rv>
  <rv s="1">
    <fb>0.31233278442262596</fb>
    <v>24</v>
  </rv>
  <rv s="5">
    <v>#VALUE!</v>
    <v>de-DE</v>
    <v>c7bfe2de-4f82-e23c-ae42-8544b5b5c0ea</v>
    <v>536870912</v>
    <v>1</v>
    <v>129</v>
    <v>17</v>
    <v>18</v>
    <v>Frankreich</v>
    <v>20</v>
    <v>21</v>
    <v>Map</v>
    <v>22</v>
    <v>130</v>
    <v>FR</v>
    <v>980</v>
    <v>983</v>
    <v>984</v>
    <v>985</v>
    <v>986</v>
    <v>8</v>
    <v>Frankreich ist ein demokratischer, interkontinentaler Einheitsstaat in Westeuropa mit Überseegebieten. Ihr Staatsgebiet befindet sich auf allen Kontinenten mit Ausnahme von Asien. Metropolitan-Frankreich, d. h. der europäische Teil des ...</v>
    <v>987</v>
    <v>988</v>
    <v>989</v>
    <v>823</v>
    <v>990</v>
    <v>417</v>
    <v>708</v>
    <v>991</v>
    <v>992</v>
    <v>993</v>
    <v>994</v>
    <v>995</v>
    <v>996</v>
    <v>997</v>
    <v>998</v>
    <v>999</v>
    <v>1000</v>
    <v>1001</v>
    <v>1002</v>
    <v>1003</v>
    <v>1004</v>
    <v>1005</v>
    <v>1005</v>
    <v>1006</v>
    <v>1007</v>
    <v>1008</v>
    <v>1009</v>
    <v>1010</v>
    <v>1011</v>
    <v>375</v>
    <v>Frankreich</v>
    <v>Marseillaise</v>
    <v>1012</v>
    <v>République française</v>
    <v>1013</v>
    <v>1014</v>
    <v>1015</v>
    <v>1016</v>
    <v>Frankreich</v>
    <v>1042</v>
    <v>mdp/vdpid/84</v>
    <v>EUR</v>
    <v>1043</v>
    <v>59</v>
  </rv>
  <rv s="3">
    <v>16</v>
    <v>22</v>
    <v>126</v>
    <v>3</v>
    <v>0</v>
    <v>Image of Frankreich</v>
  </rv>
  <rv s="0">
    <v>536870912</v>
    <v>Belgien</v>
    <v>ac5bcc34-e1cd-2e76-9d31-fb1be1159a5e</v>
    <v>de-DE</v>
    <v>Map</v>
  </rv>
  <rv s="1">
    <fb>0.44610305443465298</fb>
    <v>24</v>
  </rv>
  <rv s="0">
    <v>805306368</v>
    <v>Philippe (Herrschertitel)</v>
    <v>a665fab7-fb7f-7057-7ae8-bfd895ec6e4d</v>
    <v>de-DE</v>
    <v>Generic</v>
  </rv>
  <rv s="0">
    <v>805306368</v>
    <v>Alexander De Croo (Prime minister)</v>
    <v>c1428e90-a850-b761-4372-6e7c0b893486</v>
    <v>de-DE</v>
    <v>Generic</v>
  </rv>
  <rv s="2">
    <v>51</v>
  </rv>
  <rv s="1">
    <fb>5.5890002250671394E-2</fb>
    <v>25</v>
  </rv>
  <rv s="1">
    <fb>3.0709</fb>
    <v>26</v>
  </rv>
  <rv s="1">
    <fb>32</fb>
    <v>27</v>
  </rv>
  <rv s="1">
    <fb>1.43</fb>
    <v>28</v>
  </rv>
  <rv s="1">
    <fb>11669446</fb>
    <v>29</v>
  </rv>
  <rv s="1">
    <fb>0.36299999999999999</fb>
    <v>24</v>
  </rv>
  <rv s="1">
    <fb>3.3000000000000002E-2</fb>
    <v>24</v>
  </rv>
  <rv s="1">
    <fb>8.6999999999999994E-2</fb>
    <v>24</v>
  </rv>
  <rv s="1">
    <fb>0.18100000000000002</fb>
    <v>24</v>
  </rv>
  <rv s="1">
    <fb>0.22699999999999998</fb>
    <v>24</v>
  </rv>
  <rv s="1">
    <fb>0.14199999999999999</fb>
    <v>24</v>
  </rv>
  <rv s="1">
    <fb>0.53562000274658206</fb>
    <v>24</v>
  </rv>
  <rv s="3">
    <v>17</v>
    <v>22</v>
    <v>132</v>
    <v>7</v>
    <v>0</v>
    <v>Image of Belgien</v>
  </rv>
  <rv s="1">
    <fb>529606710418.03802</fb>
    <v>30</v>
  </rv>
  <rv s="1">
    <fb>321093542983.70203</fb>
    <v>30</v>
  </rv>
  <rv s="1">
    <fb>1.0390557</fb>
    <v>24</v>
  </rv>
  <rv s="1">
    <fb>0.79661730000000008</fb>
    <v>24</v>
  </rv>
  <rv s="1">
    <fb>75.870784353682396</fb>
    <v>31</v>
  </rv>
  <rv s="1">
    <fb>30688</fb>
    <v>29</v>
  </rv>
  <rv s="1">
    <fb>1.62</fb>
    <v>26</v>
  </rv>
  <rv s="1">
    <fb>10.3</fb>
    <v>26</v>
  </rv>
  <rv s="1">
    <fb>0.55399999999999994</fb>
    <v>24</v>
  </rv>
  <rv s="1">
    <fb>0.17567192210000002</fb>
    <v>24</v>
  </rv>
  <rv s="0">
    <v>536870912</v>
    <v>Stadt Brüssel</v>
    <v>95e13b04-adba-5f35-d2c5-f828990ca1fd</v>
    <v>de-DE</v>
    <v>Map</v>
  </rv>
  <rv s="1">
    <fb>117.11045718797099</fb>
    <v>32</v>
  </rv>
  <rv s="1">
    <fb>1.43681956996435E-2</fb>
    <v>24</v>
  </rv>
  <rv s="1">
    <fb>96889.474000000002</fb>
    <v>29</v>
  </rv>
  <rv s="4">
    <v>https://www.bing.com/search?q=Belgien&amp;form=skydnc</v>
    <v>Erfahren Sie mehr mit Bing</v>
  </rv>
  <rv s="1">
    <fb>81.595121951219497</fb>
    <v>31</v>
  </rv>
  <rv s="1">
    <fb>10.31</fb>
    <v>28</v>
  </rv>
  <rv s="2">
    <v>52</v>
  </rv>
  <rv s="1">
    <fb>11259082</fb>
    <v>29</v>
  </rv>
  <rv s="1">
    <fb>0.23994106172459101</fb>
    <v>24</v>
  </rv>
  <rv s="1">
    <fb>7709.1230778824702</fb>
    <v>29</v>
  </rv>
  <rv s="0">
    <v>536870912</v>
    <v>Flemish Region</v>
    <v>f250b992-acb5-d7d5-db4f-47fb684176fd</v>
    <v>de-DE</v>
    <v>Map</v>
  </rv>
  <rv s="0">
    <v>536870912</v>
    <v>Region Brüssel-Hauptstadt</v>
    <v>f77206fd-fe4f-6c8e-5588-1d0651b151ea</v>
    <v>de-DE</v>
    <v>Map</v>
  </rv>
  <rv s="0">
    <v>536870912</v>
    <v>Wallonische Region</v>
    <v>077dc74d-75df-1a0d-c05f-5dc9a9747925</v>
    <v>de-DE</v>
    <v>Map</v>
  </rv>
  <rv s="2">
    <v>53</v>
  </rv>
  <rv s="1">
    <fb>0.22583884638555801</fb>
    <v>24</v>
  </rv>
  <rv s="9">
    <v>#VALUE!</v>
    <v>de-DE</v>
    <v>ac5bcc34-e1cd-2e76-9d31-fb1be1159a5e</v>
    <v>536870912</v>
    <v>1</v>
    <v>135</v>
    <v>17</v>
    <v>70</v>
    <v>Belgien</v>
    <v>20</v>
    <v>21</v>
    <v>Map</v>
    <v>22</v>
    <v>136</v>
    <v>BE</v>
    <v>1047</v>
    <v>1050</v>
    <v>1051</v>
    <v>1052</v>
    <v>1053</v>
    <v>1054</v>
    <v>Belgien ist ein föderaler Staat in Westeuropa. Es liegt zwischen der Nordsee und den Ardennen und grenzt an die Niederlande, Deutschland, Luxemburg und Frankreich. Belgien zählte am 1. Januar 2022 rund 11,6 Millionen Einwohner auf einer Fläche ...</v>
    <v>1055</v>
    <v>708</v>
    <v>1056</v>
    <v>1057</v>
    <v>1058</v>
    <v>1059</v>
    <v>1060</v>
    <v>1061</v>
    <v>1062</v>
    <v>1063</v>
    <v>1064</v>
    <v>1065</v>
    <v>1066</v>
    <v>1067</v>
    <v>1068</v>
    <v>1069</v>
    <v>1070</v>
    <v>1071</v>
    <v>1072</v>
    <v>1073</v>
    <v>769</v>
    <v>1074</v>
    <v>1074</v>
    <v>1075</v>
    <v>1076</v>
    <v>1077</v>
    <v>1078</v>
    <v>1079</v>
    <v>1080</v>
    <v>240</v>
    <v>Belgien</v>
    <v>Brabançonne</v>
    <v>1081</v>
    <v>Königreich Belgien</v>
    <v>963</v>
    <v>1082</v>
    <v>1083</v>
    <v>1084</v>
    <v>Belgien</v>
    <v>1088</v>
    <v>mdp/vdpid/21</v>
    <v>EUR</v>
    <v>1089</v>
  </rv>
  <rv s="3">
    <v>17</v>
    <v>22</v>
    <v>132</v>
    <v>3</v>
    <v>0</v>
    <v>Image of Belgien</v>
  </rv>
  <rv s="0">
    <v>536870912</v>
    <v>Slowakei</v>
    <v>edb4720a-f85f-2ef3-4669-e9de895513b0</v>
    <v>de-DE</v>
    <v>Map</v>
  </rv>
  <rv s="1">
    <fb>0.39226289517470903</fb>
    <v>24</v>
  </rv>
  <rv s="0">
    <v>805306368</v>
    <v>Zuzana Čaputová (Staatspräsident)</v>
    <v>9d2029cc-0721-952f-3d48-6d6a36bb8f47</v>
    <v>de-DE</v>
    <v>Generic</v>
  </rv>
  <rv s="0">
    <v>805306368</v>
    <v>Robert Fico (Prime minister)</v>
    <v>8e083165-c1e0-fe2d-8b3f-c60ab5f7ccbc</v>
    <v>de-DE</v>
    <v>Generic</v>
  </rv>
  <rv s="2">
    <v>54</v>
  </rv>
  <rv s="1">
    <fb>5.56099987030029E-2</fb>
    <v>25</v>
  </rv>
  <rv s="1">
    <fb>3.4156</fb>
    <v>26</v>
  </rv>
  <rv s="1">
    <fb>421</fb>
    <v>27</v>
  </rv>
  <rv s="1">
    <fb>5431752</fb>
    <v>29</v>
  </rv>
  <rv s="1">
    <fb>0.19899999999999998</fb>
    <v>24</v>
  </rv>
  <rv s="1">
    <fb>0.34</fb>
    <v>24</v>
  </rv>
  <rv s="1">
    <fb>0.19</fb>
    <v>24</v>
  </rv>
  <rv s="1">
    <fb>0.23199999999999998</fb>
    <v>24</v>
  </rv>
  <rv s="1">
    <fb>0.151</fb>
    <v>24</v>
  </rv>
  <rv s="1">
    <fb>0.59541000366210906</fb>
    <v>24</v>
  </rv>
  <rv s="3">
    <v>18</v>
    <v>22</v>
    <v>138</v>
    <v>7</v>
    <v>0</v>
    <v>Image of Slowakei</v>
  </rv>
  <rv s="1">
    <fb>105422304975.576</fb>
    <v>30</v>
  </rv>
  <rv s="1">
    <fb>4801320000</fb>
    <v>30</v>
  </rv>
  <rv s="1">
    <fb>0.98732050000000005</fb>
    <v>24</v>
  </rv>
  <rv s="1">
    <fb>0.46634390000000003</fb>
    <v>24</v>
  </rv>
  <rv s="1">
    <fb>64.091495098880202</fb>
    <v>31</v>
  </rv>
  <rv s="1">
    <fb>49035</fb>
    <v>29</v>
  </rv>
  <rv s="1">
    <fb>0.49700000000000005</fb>
    <v>24</v>
  </rv>
  <rv s="1">
    <fb>0.18443573520000001</fb>
    <v>24</v>
  </rv>
  <rv s="1">
    <fb>16000</fb>
    <v>29</v>
  </rv>
  <rv s="0">
    <v>536870912</v>
    <v>Bratislava</v>
    <v>58b70fde-dfcf-1beb-05ed-c5baeec68486</v>
    <v>de-DE</v>
    <v>Map</v>
  </rv>
  <rv s="1">
    <fb>115.338987748767</fb>
    <v>32</v>
  </rv>
  <rv s="1">
    <fb>2.6645613342544297E-2</fb>
    <v>24</v>
  </rv>
  <rv s="1">
    <fb>32423.614000000001</fb>
    <v>29</v>
  </rv>
  <rv s="4">
    <v>https://www.bing.com/search?q=Slowakei&amp;form=skydnc</v>
    <v>Erfahren Sie mehr mit Bing</v>
  </rv>
  <rv s="1">
    <fb>77.165853658536605</fb>
    <v>31</v>
  </rv>
  <rv s="1">
    <fb>3.11</fb>
    <v>28</v>
  </rv>
  <rv s="2">
    <v>55</v>
  </rv>
  <rv s="1">
    <fb>4.5999999999999996</fb>
    <v>31</v>
  </rv>
  <rv s="1">
    <fb>2930419</fb>
    <v>29</v>
  </rv>
  <rv s="1">
    <fb>0.18701973520562698</fb>
    <v>24</v>
  </rv>
  <rv s="1">
    <fb>5137.0738351939799</fb>
    <v>29</v>
  </rv>
  <rv s="0">
    <v>536870912</v>
    <v>Bratislavský kraj</v>
    <v>e637bf19-eeaa-4459-9caf-f56123dbf175</v>
    <v>de-DE</v>
    <v>Map</v>
  </rv>
  <rv s="0">
    <v>536870912</v>
    <v>Trnavský kraj</v>
    <v>4f2bb7cb-6583-4c39-9bf0-d4e3bb63dc18</v>
    <v>de-DE</v>
    <v>Map</v>
  </rv>
  <rv s="0">
    <v>536870912</v>
    <v>Nitriansky kraj</v>
    <v>d1ead58e-466d-468e-a927-7b14d511bee9</v>
    <v>de-DE</v>
    <v>Map</v>
  </rv>
  <rv s="0">
    <v>536870912</v>
    <v>Trenčiansky kraj</v>
    <v>20297534-639a-464f-90d3-81da4026bd2b</v>
    <v>de-DE</v>
    <v>Map</v>
  </rv>
  <rv s="0">
    <v>536870912</v>
    <v>Žilinský kraj</v>
    <v>712f0aa7-5c71-4ca0-b231-743ce5252eb2</v>
    <v>de-DE</v>
    <v>Map</v>
  </rv>
  <rv s="0">
    <v>536870912</v>
    <v>Banskobystrický kraj</v>
    <v>2e442f08-059f-48a2-8f6e-cbe382c50935</v>
    <v>de-DE</v>
    <v>Map</v>
  </rv>
  <rv s="0">
    <v>536870912</v>
    <v>Košický kraj</v>
    <v>d93306fe-d07e-40fc-876e-e0ebf15d5b24</v>
    <v>de-DE</v>
    <v>Map</v>
  </rv>
  <rv s="0">
    <v>536870912</v>
    <v>Prešovský kraj</v>
    <v>9ed1d64f-c597-423c-8a57-6c255167c0ef</v>
    <v>de-DE</v>
    <v>Map</v>
  </rv>
  <rv s="2">
    <v>56</v>
  </rv>
  <rv s="1">
    <fb>0.40353576355488302</fb>
    <v>24</v>
  </rv>
  <rv s="5">
    <v>#VALUE!</v>
    <v>de-DE</v>
    <v>edb4720a-f85f-2ef3-4669-e9de895513b0</v>
    <v>536870912</v>
    <v>1</v>
    <v>141</v>
    <v>17</v>
    <v>18</v>
    <v>Slowakei</v>
    <v>20</v>
    <v>21</v>
    <v>Map</v>
    <v>22</v>
    <v>142</v>
    <v>SK</v>
    <v>1093</v>
    <v>1096</v>
    <v>1097</v>
    <v>1098</v>
    <v>1099</v>
    <v>532</v>
    <v>Die Slowakei ist ein Binnenstaat in Mitteleuropa, der an Österreich, Tschechien, Polen, die Ukraine und Ungarn grenzt. Die Hauptstadt und gleichzeitig größte Stadt des Landes ist Bratislava, weitere wichtige Städte sind Košice, Prešov, Žilina, ...</v>
    <v>1100</v>
    <v>1101</v>
    <v>1102</v>
    <v>12</v>
    <v>1058</v>
    <v>1103</v>
    <v>1104</v>
    <v>1105</v>
    <v>1106</v>
    <v>1107</v>
    <v>1108</v>
    <v>1109</v>
    <v>1110</v>
    <v>1111</v>
    <v>1112</v>
    <v>1113</v>
    <v>228</v>
    <v>719</v>
    <v>1114</v>
    <v>1115</v>
    <v>1116</v>
    <v>1117</v>
    <v>1117</v>
    <v>1118</v>
    <v>1119</v>
    <v>1120</v>
    <v>1121</v>
    <v>1122</v>
    <v>1123</v>
    <v>240</v>
    <v>Slowakei</v>
    <v>Nad Tatrou sa blýska</v>
    <v>1124</v>
    <v>Slovenská republika</v>
    <v>1125</v>
    <v>1126</v>
    <v>1127</v>
    <v>1128</v>
    <v>Slowakei</v>
    <v>1137</v>
    <v>mdp/vdpid/143</v>
    <v>EUR</v>
    <v>1138</v>
    <v>59</v>
  </rv>
  <rv s="3">
    <v>18</v>
    <v>22</v>
    <v>138</v>
    <v>3</v>
    <v>0</v>
    <v>Image of Slowakei</v>
  </rv>
  <rv s="0">
    <v>536870912</v>
    <v>Rumänien</v>
    <v>0cc489d5-ff53-84f1-4fcc-76525efef33a</v>
    <v>de-DE</v>
    <v>Map</v>
  </rv>
  <rv s="1">
    <fb>0.58766515994436697</fb>
    <v>24</v>
  </rv>
  <rv s="0">
    <v>805306368</v>
    <v>Klaus Johannis (Staatspräsident)</v>
    <v>7ff325b6-eaf2-021c-bc2a-09373a9427f3</v>
    <v>de-DE</v>
    <v>Generic</v>
  </rv>
  <rv s="0">
    <v>805306368</v>
    <v>Marcel Ciolacu (Prime minister)</v>
    <v>85188c14-f939-1c62-12fb-e44a3a13ab1d</v>
    <v>de-DE</v>
    <v>Generic</v>
  </rv>
  <rv s="2">
    <v>57</v>
  </rv>
  <rv s="1">
    <fb>3.9760000705719001E-2</fb>
    <v>25</v>
  </rv>
  <rv s="1">
    <fb>2.9807000000000001</fb>
    <v>26</v>
  </rv>
  <rv s="1">
    <fb>40</fb>
    <v>27</v>
  </rv>
  <rv s="1">
    <fb>18956666</fb>
    <v>29</v>
  </rv>
  <rv s="1">
    <fb>0.249</fb>
    <v>24</v>
  </rv>
  <rv s="1">
    <fb>1.6E-2</fb>
    <v>24</v>
  </rv>
  <rv s="1">
    <fb>5.2999999999999999E-2</fb>
    <v>24</v>
  </rv>
  <rv s="1">
    <fb>0.247</fb>
    <v>24</v>
  </rv>
  <rv s="1">
    <fb>0.11699999999999999</fb>
    <v>24</v>
  </rv>
  <rv s="1">
    <fb>0.54661998748779295</fb>
    <v>24</v>
  </rv>
  <rv s="3">
    <v>19</v>
    <v>22</v>
    <v>144</v>
    <v>7</v>
    <v>0</v>
    <v>Image of Rumänien</v>
  </rv>
  <rv s="1">
    <fb>250077444017.08401</fb>
    <v>30</v>
  </rv>
  <rv s="1">
    <fb>26110300000</fb>
    <v>30</v>
  </rv>
  <rv s="1">
    <fb>0.85150870000000001</fb>
    <v>24</v>
  </rv>
  <rv s="1">
    <fb>0.4938187</fb>
    <v>24</v>
  </rv>
  <rv s="1">
    <fb>72.523694574412801</fb>
    <v>31</v>
  </rv>
  <rv s="1">
    <fb>238397</fb>
    <v>29</v>
  </rv>
  <rv s="1">
    <fb>1.71</fb>
    <v>26</v>
  </rv>
  <rv s="1">
    <fb>0.2</fb>
    <v>24</v>
  </rv>
  <rv s="1">
    <fb>0.21276716530000001</fb>
    <v>24</v>
  </rv>
  <rv s="1">
    <fb>126000</fb>
    <v>29</v>
  </rv>
  <rv s="0">
    <v>536870912</v>
    <v>Bukarest</v>
    <v>42022f97-112e-58a6-70f5-9536b20ee957</v>
    <v>de-DE</v>
    <v>Map</v>
  </rv>
  <rv s="1">
    <fb>123.780383348878</fb>
    <v>32</v>
  </rv>
  <rv s="1">
    <fb>3.8278543259942802E-2</fb>
    <v>24</v>
  </rv>
  <rv s="1">
    <fb>69258.629000000001</fb>
    <v>29</v>
  </rv>
  <rv s="4">
    <v>https://www.bing.com/search?q=Rum%c3%a4nien&amp;form=skydnc</v>
    <v>Erfahren Sie mehr mit Bing</v>
  </rv>
  <rv s="1">
    <fb>75.358536585365897</fb>
    <v>31</v>
  </rv>
  <rv s="1">
    <fb>2.25</fb>
    <v>28</v>
  </rv>
  <rv s="1">
    <fb>19</fb>
    <v>31</v>
  </rv>
  <rv s="2">
    <v>58</v>
  </rv>
  <rv s="1">
    <fb>6.1</fb>
    <v>31</v>
  </rv>
  <rv s="1">
    <fb>10468793</fb>
    <v>29</v>
  </rv>
  <rv s="1">
    <fb>0.14584834808348801</fb>
    <v>24</v>
  </rv>
  <rv s="1">
    <fb>2584.4117872644301</fb>
    <v>29</v>
  </rv>
  <rv s="0">
    <v>536870912</v>
    <v>Kreis Alba</v>
    <v>c21726c8-9ad7-eaa6-44f2-a2dae7e40e2c</v>
    <v>de-DE</v>
    <v>Map</v>
  </rv>
  <rv s="0">
    <v>536870912</v>
    <v>Kreis Arad</v>
    <v>09ac14dd-d901-08ce-e6d7-7050564ba78d</v>
    <v>de-DE</v>
    <v>Map</v>
  </rv>
  <rv s="0">
    <v>536870912</v>
    <v>Kreis Argeș</v>
    <v>318eeda4-9dd3-e3c1-6d05-5e140d88acfc</v>
    <v>de-DE</v>
    <v>Map</v>
  </rv>
  <rv s="0">
    <v>536870912</v>
    <v>Kreis Bacău</v>
    <v>61b312d7-17c7-cfe6-4e56-77816817f56b</v>
    <v>de-DE</v>
    <v>Map</v>
  </rv>
  <rv s="0">
    <v>536870912</v>
    <v>Kreis Bihor</v>
    <v>3952dd81-0984-acbe-245c-8b3054ef95c9</v>
    <v>de-DE</v>
    <v>Map</v>
  </rv>
  <rv s="0">
    <v>536870912</v>
    <v>Kreis Bistrița-Năsăud</v>
    <v>d0dac3d9-f47e-2719-abf6-372b00ae7ae0</v>
    <v>de-DE</v>
    <v>Map</v>
  </rv>
  <rv s="0">
    <v>536870912</v>
    <v>Kreis Botoșani</v>
    <v>feff5245-d038-86d5-5930-7c8208872ee3</v>
    <v>de-DE</v>
    <v>Map</v>
  </rv>
  <rv s="0">
    <v>536870912</v>
    <v>Kreis Brașov</v>
    <v>86db4373-f44e-f2af-1043-8cad4ea43afc</v>
    <v>de-DE</v>
    <v>Map</v>
  </rv>
  <rv s="0">
    <v>536870912</v>
    <v>Kreis Brăila</v>
    <v>0a804e68-4031-607a-3fa0-df03c2b648d2</v>
    <v>de-DE</v>
    <v>Map</v>
  </rv>
  <rv s="0">
    <v>536870912</v>
    <v>Kreis Buzău</v>
    <v>bdcbd591-5cd3-ea51-a909-f9e3a7d9135d</v>
    <v>de-DE</v>
    <v>Map</v>
  </rv>
  <rv s="0">
    <v>536870912</v>
    <v>Kreis Caraș-Severin</v>
    <v>f236c4b6-3033-3e05-9418-43c6d669da82</v>
    <v>de-DE</v>
    <v>Map</v>
  </rv>
  <rv s="0">
    <v>536870912</v>
    <v>Kreis Călărași</v>
    <v>cd578b99-3dd3-5dea-7c8b-4e9135436f97</v>
    <v>de-DE</v>
    <v>Map</v>
  </rv>
  <rv s="0">
    <v>536870912</v>
    <v>Kreis Cluj</v>
    <v>28809817-0c91-c619-fb4f-e8e5cb804a76</v>
    <v>de-DE</v>
    <v>Map</v>
  </rv>
  <rv s="0">
    <v>536870912</v>
    <v>Kreis Constanța</v>
    <v>0cdf21be-08e7-570f-51e1-921e4da71ed5</v>
    <v>de-DE</v>
    <v>Map</v>
  </rv>
  <rv s="0">
    <v>536870912</v>
    <v>Kreis Covasna</v>
    <v>fa5ce805-c93a-97b6-9e15-4b761a9b83c6</v>
    <v>de-DE</v>
    <v>Map</v>
  </rv>
  <rv s="0">
    <v>536870912</v>
    <v>Kreis Dâmbovița</v>
    <v>d8b28916-b16c-a4e5-b155-271ef6e4a2c2</v>
    <v>de-DE</v>
    <v>Map</v>
  </rv>
  <rv s="0">
    <v>536870912</v>
    <v>Kreis Dolj</v>
    <v>dea77125-28db-fbbc-ff54-52cbc5d207dd</v>
    <v>de-DE</v>
    <v>Map</v>
  </rv>
  <rv s="0">
    <v>536870912</v>
    <v>Kreis Galați</v>
    <v>ab9506dc-8457-ead3-6440-afd79051c3b0</v>
    <v>de-DE</v>
    <v>Map</v>
  </rv>
  <rv s="0">
    <v>536870912</v>
    <v>Kreis Giurgiu</v>
    <v>ff095b0d-49c5-6888-d3bc-754012945cca</v>
    <v>de-DE</v>
    <v>Map</v>
  </rv>
  <rv s="0">
    <v>536870912</v>
    <v>Kreis Gorj</v>
    <v>9f8069d1-da23-e934-5858-395dd70ecd4a</v>
    <v>de-DE</v>
    <v>Map</v>
  </rv>
  <rv s="0">
    <v>536870912</v>
    <v>Kreis Harghita</v>
    <v>8378f330-84ea-467e-8a66-f27ad353cd4c</v>
    <v>de-DE</v>
    <v>Map</v>
  </rv>
  <rv s="0">
    <v>536870912</v>
    <v>Kreis Hunedoara</v>
    <v>202a8128-b503-a325-37e5-8e5e68c15867</v>
    <v>de-DE</v>
    <v>Map</v>
  </rv>
  <rv s="0">
    <v>536870912</v>
    <v>Kreis Ialomița</v>
    <v>fc33a349-ea3d-08f4-c751-0ae5b7dcfa8c</v>
    <v>de-DE</v>
    <v>Map</v>
  </rv>
  <rv s="0">
    <v>536870912</v>
    <v>Kreis Iași</v>
    <v>2be9dc91-9009-1844-f4a7-f66e4de3e1e2</v>
    <v>de-DE</v>
    <v>Map</v>
  </rv>
  <rv s="0">
    <v>536870912</v>
    <v>Kreis Ilfov</v>
    <v>d6b13ffc-3490-2609-746c-5b9daf56e5ee</v>
    <v>de-DE</v>
    <v>Map</v>
  </rv>
  <rv s="0">
    <v>536870912</v>
    <v>Kreis Maramureș</v>
    <v>4ed7d056-ef13-2d0e-56a6-e9da21330a94</v>
    <v>de-DE</v>
    <v>Map</v>
  </rv>
  <rv s="0">
    <v>536870912</v>
    <v>Kreis Mehedinți</v>
    <v>4281fa8c-81b5-1f40-b397-e1eb6ba2dc78</v>
    <v>de-DE</v>
    <v>Map</v>
  </rv>
  <rv s="0">
    <v>536870912</v>
    <v>Kreis Mureș</v>
    <v>3f4266e8-0170-a113-1032-f94336eaafdf</v>
    <v>de-DE</v>
    <v>Map</v>
  </rv>
  <rv s="0">
    <v>536870912</v>
    <v>Kreis Neamț</v>
    <v>10688e6f-8161-14e3-8c27-cb9bb5be1f19</v>
    <v>de-DE</v>
    <v>Map</v>
  </rv>
  <rv s="0">
    <v>536870912</v>
    <v>Kreis Olt</v>
    <v>b11684a9-7647-de09-64a1-49b27c0b2422</v>
    <v>de-DE</v>
    <v>Map</v>
  </rv>
  <rv s="0">
    <v>536870912</v>
    <v>Kreis Prahova</v>
    <v>ef7d6b15-b80b-c2ac-d5e3-b2a9061583d8</v>
    <v>de-DE</v>
    <v>Map</v>
  </rv>
  <rv s="0">
    <v>536870912</v>
    <v>Kreis Satu Mare</v>
    <v>61f38a75-f137-9e6e-2306-81c1a708240e</v>
    <v>de-DE</v>
    <v>Map</v>
  </rv>
  <rv s="0">
    <v>536870912</v>
    <v>Kreis Sălaj</v>
    <v>a1b242e4-860b-a6ec-6f82-2159334291e6</v>
    <v>de-DE</v>
    <v>Map</v>
  </rv>
  <rv s="0">
    <v>536870912</v>
    <v>Kreis Sibiu</v>
    <v>3f30d65f-4841-e070-8804-06cea2d2f5a4</v>
    <v>de-DE</v>
    <v>Map</v>
  </rv>
  <rv s="0">
    <v>536870912</v>
    <v>Kreis Suceava</v>
    <v>0730647e-3d4b-ffb2-f452-53c11e65cf8d</v>
    <v>de-DE</v>
    <v>Map</v>
  </rv>
  <rv s="0">
    <v>536870912</v>
    <v>Kreis Teleorman</v>
    <v>a13105c9-1956-9418-947c-69c3f670616f</v>
    <v>de-DE</v>
    <v>Map</v>
  </rv>
  <rv s="0">
    <v>536870912</v>
    <v>Kreis Timiș</v>
    <v>655fa6eb-9e3d-05b3-4101-2413d655f1ff</v>
    <v>de-DE</v>
    <v>Map</v>
  </rv>
  <rv s="0">
    <v>536870912</v>
    <v>Kreis Tulcea</v>
    <v>85222a52-a63f-ea94-229e-d38e8da96a5e</v>
    <v>de-DE</v>
    <v>Map</v>
  </rv>
  <rv s="0">
    <v>536870912</v>
    <v>Kreis Vaslui</v>
    <v>f808d8c2-0910-ed03-f4de-05f9fae6976f</v>
    <v>de-DE</v>
    <v>Map</v>
  </rv>
  <rv s="0">
    <v>536870912</v>
    <v>Kreis Vâlcea</v>
    <v>7bfc5a59-d44b-48f9-b75d-740ad5186eaa</v>
    <v>de-DE</v>
    <v>Map</v>
  </rv>
  <rv s="0">
    <v>536870912</v>
    <v>Kreis Vrancea</v>
    <v>9ed2ae9a-d03d-2bb8-9374-23833b05fc4c</v>
    <v>de-DE</v>
    <v>Map</v>
  </rv>
  <rv s="2">
    <v>59</v>
  </rv>
  <rv s="1">
    <fb>0.301208283871371</fb>
    <v>24</v>
  </rv>
  <rv s="9">
    <v>#VALUE!</v>
    <v>de-DE</v>
    <v>0cc489d5-ff53-84f1-4fcc-76525efef33a</v>
    <v>536870912</v>
    <v>1</v>
    <v>147</v>
    <v>17</v>
    <v>70</v>
    <v>Rumänien</v>
    <v>20</v>
    <v>21</v>
    <v>Map</v>
    <v>22</v>
    <v>148</v>
    <v>RO</v>
    <v>1142</v>
    <v>1145</v>
    <v>1146</v>
    <v>1147</v>
    <v>1148</v>
    <v>750</v>
    <v>Rumänien ist eine semipräsidentielle Republik in Südosteuropa. Das Land liegt am Schwarzen Meer und erstreckt sich in westlicher Richtung über den Karpatenbogen bis zur Pannonischen Tiefebene. Rumänien grenzt an fünf Staaten: im Süden an ...</v>
    <v>1149</v>
    <v>1150</v>
    <v>286</v>
    <v>1151</v>
    <v>1152</v>
    <v>756</v>
    <v>1153</v>
    <v>1154</v>
    <v>1155</v>
    <v>1156</v>
    <v>1157</v>
    <v>1158</v>
    <v>1159</v>
    <v>1160</v>
    <v>1161</v>
    <v>1162</v>
    <v>1163</v>
    <v>160</v>
    <v>1164</v>
    <v>1165</v>
    <v>1166</v>
    <v>1167</v>
    <v>1167</v>
    <v>1168</v>
    <v>1169</v>
    <v>1170</v>
    <v>1171</v>
    <v>1172</v>
    <v>1173</v>
    <v>1174</v>
    <v>Rumänien</v>
    <v>Deșteaptă-te, române!</v>
    <v>1175</v>
    <v>România</v>
    <v>1176</v>
    <v>1177</v>
    <v>1178</v>
    <v>1179</v>
    <v>Rumänien</v>
    <v>1221</v>
    <v>mdp/vdpid/200</v>
    <v>ROL</v>
    <v>1222</v>
  </rv>
  <rv s="3">
    <v>19</v>
    <v>22</v>
    <v>144</v>
    <v>3</v>
    <v>0</v>
    <v>Image of Rumänien</v>
  </rv>
  <rv s="0">
    <v>536870912</v>
    <v>Ukraine</v>
    <v>ad599477-9e6d-4a0e-bab5-0edf9db7115a</v>
    <v>de-DE</v>
    <v>Map</v>
  </rv>
  <rv s="1">
    <fb>0.71665314436637995</fb>
    <v>24</v>
  </rv>
  <rv s="0">
    <v>805306368</v>
    <v>Wolodymyr Selenskyj (Staatspräsident)</v>
    <v>9bae3411-f7b7-35a0-00a8-57f94c361da9</v>
    <v>de-DE</v>
    <v>Generic</v>
  </rv>
  <rv s="0">
    <v>805306368</v>
    <v>Denys Schmyhal (Prime minister)</v>
    <v>be5cbc70-24e7-afe9-a0b1-49d91b73bd1a</v>
    <v>de-DE</v>
    <v>Generic</v>
  </rv>
  <rv s="0">
    <v>805306368</v>
    <v>Ruslan Stefantschuk (Chairman)</v>
    <v>f285b81d-480f-2679-16cf-096a649d7b5e</v>
    <v>de-DE</v>
    <v>Generic</v>
  </rv>
  <rv s="2">
    <v>60</v>
  </rv>
  <rv s="1">
    <fb>8.8819999694824195E-2</fb>
    <v>25</v>
  </rv>
  <rv s="1">
    <fb>2.9923000000000002</fb>
    <v>26</v>
  </rv>
  <rv s="1">
    <fb>380</fb>
    <v>27</v>
  </rv>
  <rv s="1">
    <fb>0.83</fb>
    <v>28</v>
  </rv>
  <rv s="1">
    <fb>38000000</fb>
    <v>29</v>
  </rv>
  <rv s="1">
    <fb>0.22</fb>
    <v>24</v>
  </rv>
  <rv s="1">
    <fb>0.36099999999999999</fb>
    <v>24</v>
  </rv>
  <rv s="1">
    <fb>4.2000000000000003E-2</fb>
    <v>24</v>
  </rv>
  <rv s="1">
    <fb>9.9000000000000005E-2</fb>
    <v>24</v>
  </rv>
  <rv s="1">
    <fb>0.14099999999999999</fb>
    <v>24</v>
  </rv>
  <rv s="1">
    <fb>0.54151000976562502</fb>
    <v>24</v>
  </rv>
  <rv s="3">
    <v>20</v>
    <v>22</v>
    <v>150</v>
    <v>7</v>
    <v>0</v>
    <v>Image of Ukraine</v>
  </rv>
  <rv s="1">
    <fb>153781069118.14801</fb>
    <v>30</v>
  </rv>
  <rv s="1">
    <fb>4415440000</fb>
    <v>30</v>
  </rv>
  <rv s="1">
    <fb>0.99040940000000011</fb>
    <v>24</v>
  </rv>
  <rv s="1">
    <fb>0.82671180000000011</fb>
    <v>24</v>
  </rv>
  <rv s="1">
    <fb>75.3495057807649</fb>
    <v>31</v>
  </rv>
  <rv s="1">
    <fb>603550</fb>
    <v>29</v>
  </rv>
  <rv s="1">
    <fb>1.3009999999999999</fb>
    <v>26</v>
  </rv>
  <rv s="1">
    <fb>8.6999999999999993</fb>
    <v>26</v>
  </rv>
  <rv s="1">
    <fb>0.45200000000000001</fb>
    <v>24</v>
  </rv>
  <rv s="1">
    <fb>0.47811215909999999</fb>
    <v>24</v>
  </rv>
  <rv s="1">
    <fb>297000</fb>
    <v>29</v>
  </rv>
  <rv s="0">
    <v>536870912</v>
    <v>Kiew</v>
    <v>79c78723-042d-4572-bc87-599fa1203134</v>
    <v>de-DE</v>
    <v>Map</v>
  </rv>
  <rv s="1">
    <fb>281.658595641646</fb>
    <v>32</v>
  </rv>
  <rv s="1">
    <fb>7.8867174561113002E-2</fb>
    <v>24</v>
  </rv>
  <rv s="1">
    <fb>202249.71799999999</fb>
    <v>29</v>
  </rv>
  <rv s="4">
    <v>https://www.bing.com/search?q=Ukraine&amp;form=skydnc</v>
    <v>Erfahren Sie mehr mit Bing</v>
  </rv>
  <rv s="1">
    <fb>71.582682926829307</fb>
    <v>31</v>
  </rv>
  <rv s="1">
    <fb>0.84</fb>
    <v>28</v>
  </rv>
  <rv s="2">
    <v>61</v>
  </rv>
  <rv s="1">
    <fb>7.5</fb>
    <v>31</v>
  </rv>
  <rv s="1">
    <fb>30835699</fb>
    <v>29</v>
  </rv>
  <rv s="1">
    <fb>0.201408893342575</fb>
    <v>24</v>
  </rv>
  <rv s="1">
    <fb>3418.56924154441</fb>
    <v>29</v>
  </rv>
  <rv s="0">
    <v>536870912</v>
    <v>Oblast Tscherkassy</v>
    <v>c9976b82-1310-ef4d-b0c9-a9afe6a1007f</v>
    <v>de-DE</v>
    <v>Map</v>
  </rv>
  <rv s="0">
    <v>536870912</v>
    <v>Oblast Tschernihiw</v>
    <v>4d3c108d-9f83-97bb-6c45-e5206908c9ba</v>
    <v>de-DE</v>
    <v>Map</v>
  </rv>
  <rv s="0">
    <v>536870912</v>
    <v>Oblast Tscherniwzi</v>
    <v>2b816ee4-0e8d-8ada-257c-6b9b23a72ad0</v>
    <v>de-DE</v>
    <v>Map</v>
  </rv>
  <rv s="0">
    <v>536870912</v>
    <v>Oblast Dnipropetrowsk</v>
    <v>83b98499-16b8-bb03-d593-dd4bdf6eca84</v>
    <v>de-DE</v>
    <v>Map</v>
  </rv>
  <rv s="0">
    <v>536870912</v>
    <v>Oblast Donezk</v>
    <v>66af6664-7bd4-318e-e6c4-a5eba1b797fa</v>
    <v>de-DE</v>
    <v>Map</v>
  </rv>
  <rv s="0">
    <v>536870912</v>
    <v>Oblast Iwano-Frankiwsk</v>
    <v>5ab8bbed-4d8c-3a6e-ce49-db79ef72183f</v>
    <v>de-DE</v>
    <v>Map</v>
  </rv>
  <rv s="0">
    <v>536870912</v>
    <v>Oblast Charkiw</v>
    <v>80a0fd15-8a6f-05e0-ef8e-3ac5b137b76c</v>
    <v>de-DE</v>
    <v>Map</v>
  </rv>
  <rv s="0">
    <v>536870912</v>
    <v>Oblast Cherson</v>
    <v>3d03caa9-910c-b257-2449-cb94ef57e497</v>
    <v>de-DE</v>
    <v>Map</v>
  </rv>
  <rv s="0">
    <v>536870912</v>
    <v>Oblast Chmelnyzkyj</v>
    <v>d8d2d1e1-25b5-cc8e-95a9-dd2af8f5b7a7</v>
    <v>de-DE</v>
    <v>Map</v>
  </rv>
  <rv s="0">
    <v>536870912</v>
    <v>Oblast Kiew</v>
    <v>4c971681-9dca-2885-9bc5-18f1d3b975b1</v>
    <v>de-DE</v>
    <v>Map</v>
  </rv>
  <rv s="0">
    <v>536870912</v>
    <v>Oblast Kirowohrad</v>
    <v>ef8d4608-76c2-a832-264e-4cf51a0c5dbd</v>
    <v>de-DE</v>
    <v>Map</v>
  </rv>
  <rv s="0">
    <v>536870912</v>
    <v>Oblast Luhansk</v>
    <v>cccfd56b-f7a9-dd2a-d268-68084adf28b4</v>
    <v>de-DE</v>
    <v>Map</v>
  </rv>
  <rv s="0">
    <v>536870912</v>
    <v>Oblast Lwiw</v>
    <v>aa5637b1-7fe1-a3c0-42df-6616eb84675a</v>
    <v>de-DE</v>
    <v>Map</v>
  </rv>
  <rv s="0">
    <v>536870912</v>
    <v>Oblast Mykolajiw</v>
    <v>11f87280-610e-7272-da94-5f8890fcf23d</v>
    <v>de-DE</v>
    <v>Map</v>
  </rv>
  <rv s="0">
    <v>536870912</v>
    <v>Oblast Odessa</v>
    <v>ab1bf172-10d2-6650-704b-07f524561e0c</v>
    <v>de-DE</v>
    <v>Map</v>
  </rv>
  <rv s="0">
    <v>536870912</v>
    <v>Oblast Poltawa</v>
    <v>e5ca22a5-cbe2-e9f8-df2a-c271030dccc7</v>
    <v>de-DE</v>
    <v>Map</v>
  </rv>
  <rv s="0">
    <v>536870912</v>
    <v>Oblast Riwne</v>
    <v>d6cdb68d-5af6-afd9-b456-affff06b0df7</v>
    <v>de-DE</v>
    <v>Map</v>
  </rv>
  <rv s="0">
    <v>536870912</v>
    <v>Oblast Sumy</v>
    <v>f7532844-70f6-fa1d-38eb-23fd0dbcb818</v>
    <v>de-DE</v>
    <v>Map</v>
  </rv>
  <rv s="0">
    <v>536870912</v>
    <v>Oblast Ternopil</v>
    <v>8546d368-622f-6499-3510-030c076e5f17</v>
    <v>de-DE</v>
    <v>Map</v>
  </rv>
  <rv s="0">
    <v>536870912</v>
    <v>Oblast Winnyzja</v>
    <v>f740bcec-499b-0dee-db2b-31a5e212bb43</v>
    <v>de-DE</v>
    <v>Map</v>
  </rv>
  <rv s="0">
    <v>536870912</v>
    <v>Oblast Wolyn</v>
    <v>0e1b7fc3-81cf-e44d-b558-4f6a739d4ab5</v>
    <v>de-DE</v>
    <v>Map</v>
  </rv>
  <rv s="0">
    <v>536870912</v>
    <v>Oblast Transkarpatien</v>
    <v>2b40bf9f-f59e-2eda-4e2c-ab42a853d304</v>
    <v>de-DE</v>
    <v>Map</v>
  </rv>
  <rv s="0">
    <v>536870912</v>
    <v>Oblast Saporischschja</v>
    <v>cfdae36e-e003-7dea-83b3-d9f416b99469</v>
    <v>de-DE</v>
    <v>Map</v>
  </rv>
  <rv s="0">
    <v>536870912</v>
    <v>Oblast Schytomyr</v>
    <v>8a86953e-fa05-4b29-ba68-763eb4012703</v>
    <v>de-DE</v>
    <v>Map</v>
  </rv>
  <rv s="0">
    <v>536870912</v>
    <v>Autonome Republik Krim</v>
    <v>79c3dba3-7806-419d-9763-6a5bc8e8e810</v>
    <v>de-DE</v>
    <v>Map</v>
  </rv>
  <rv s="0">
    <v>536870912</v>
    <v>Sewastopol</v>
    <v>1d4e43aa-65a2-a88a-3324-a9ac6e098708</v>
    <v>de-DE</v>
    <v>Map</v>
  </rv>
  <rv s="2">
    <v>62</v>
  </rv>
  <rv s="1">
    <fb>0.167080388142165</fb>
    <v>24</v>
  </rv>
  <rv s="2">
    <v>63</v>
  </rv>
  <rv s="5">
    <v>#VALUE!</v>
    <v>de-DE</v>
    <v>ad599477-9e6d-4a0e-bab5-0edf9db7115a</v>
    <v>536870912</v>
    <v>1</v>
    <v>153</v>
    <v>17</v>
    <v>18</v>
    <v>Ukraine</v>
    <v>20</v>
    <v>21</v>
    <v>Map</v>
    <v>22</v>
    <v>154</v>
    <v>UA</v>
    <v>1226</v>
    <v>1230</v>
    <v>1231</v>
    <v>1232</v>
    <v>1233</v>
    <v>1234</v>
    <v>Die Ukraine ist ein Staat in Osteuropa mit mehr als 36 Millionen Einwohnern. Mit einer Fläche von 603.700 Quadratkilometern ist sie nach Russland der zweitgrößte Staat Europas und der größte, dessen Gebiet zur Gänze innerhalb des Kontinents ...</v>
    <v>1235</v>
    <v>1236</v>
    <v>1237</v>
    <v>1238</v>
    <v>1239</v>
    <v>944</v>
    <v>886</v>
    <v>1240</v>
    <v>1241</v>
    <v>1242</v>
    <v>1243</v>
    <v>1244</v>
    <v>1245</v>
    <v>1246</v>
    <v>1247</v>
    <v>1248</v>
    <v>1249</v>
    <v>1250</v>
    <v>1251</v>
    <v>1252</v>
    <v>1253</v>
    <v>1254</v>
    <v>1254</v>
    <v>1255</v>
    <v>1256</v>
    <v>1257</v>
    <v>1258</v>
    <v>1259</v>
    <v>1260</v>
    <v>1174</v>
    <v>Ukraine</v>
    <v>Schtsche ne wmerla Ukrajina</v>
    <v>1261</v>
    <v>Україна</v>
    <v>1262</v>
    <v>1263</v>
    <v>1264</v>
    <v>1265</v>
    <v>Ukraine</v>
    <v>1292</v>
    <v>mdp/vdpid/241</v>
    <v>UAH</v>
    <v>1293</v>
    <v>1294</v>
  </rv>
  <rv s="3">
    <v>20</v>
    <v>22</v>
    <v>150</v>
    <v>3</v>
    <v>0</v>
    <v>Image of Ukraine</v>
  </rv>
  <rv s="0">
    <v>536870912</v>
    <v>Türkei</v>
    <v>fbfb6418-e8cf-0d18-8b81-28d0fcccda7c</v>
    <v>de-DE</v>
    <v>Map</v>
  </rv>
  <rv s="1">
    <fb>0.49799254187076897</fb>
    <v>24</v>
  </rv>
  <rv s="0">
    <v>805306368</v>
    <v>Recep Tayyip Erdoğan (Staatspräsident)</v>
    <v>f21eb85d-34a7-cfce-c58a-9ef2caf64671</v>
    <v>de-DE</v>
    <v>Generic</v>
  </rv>
  <rv s="0">
    <v>805306368</v>
    <v>Cevdet Yılmaz (Vizepräsident)</v>
    <v>af91fb6e-6da4-9c52-90f9-0b6528a5ec03</v>
    <v>de-DE</v>
    <v>Generic</v>
  </rv>
  <rv s="0">
    <v>805306368</v>
    <v>Zühtü Arslan (Gerichtspräsident)</v>
    <v>185ccd5c-aff5-0c62-b4d7-63be3af57921</v>
    <v>de-DE</v>
    <v>Generic</v>
  </rv>
  <rv s="2">
    <v>64</v>
  </rv>
  <rv s="1">
    <fb>0.134899997711182</fb>
    <v>25</v>
  </rv>
  <rv s="1">
    <fb>1.8492</fb>
    <v>26</v>
  </rv>
  <rv s="1">
    <fb>90</fb>
    <v>27</v>
  </rv>
  <rv s="1">
    <fb>1.42</fb>
    <v>28</v>
  </rv>
  <rv s="1">
    <fb>85341241</fb>
    <v>29</v>
  </rv>
  <rv s="1">
    <fb>0.32600000000000001</fb>
    <v>24</v>
  </rv>
  <rv s="1">
    <fb>0.48499999999999999</fb>
    <v>24</v>
  </rv>
  <rv s="1">
    <fb>2.2000000000000002E-2</fb>
    <v>24</v>
  </rv>
  <rv s="1">
    <fb>5.7999999999999996E-2</fb>
    <v>24</v>
  </rv>
  <rv s="1">
    <fb>0.14499999999999999</fb>
    <v>24</v>
  </rv>
  <rv s="1">
    <fb>0.21100000000000002</fb>
    <v>24</v>
  </rv>
  <rv s="1">
    <fb>0.10099999999999999</fb>
    <v>24</v>
  </rv>
  <rv s="1">
    <fb>0.52828998565673801</fb>
    <v>24</v>
  </rv>
  <rv s="3">
    <v>21</v>
    <v>22</v>
    <v>156</v>
    <v>7</v>
    <v>0</v>
    <v>Image of Türkei</v>
  </rv>
  <rv s="1">
    <fb>754411708202.61597</fb>
    <v>30</v>
  </rv>
  <rv s="1">
    <fb>184966060000</fb>
    <v>30</v>
  </rv>
  <rv s="1">
    <fb>0.93154979999999998</fb>
    <v>24</v>
  </rv>
  <rv s="1">
    <fb>0.2386259</fb>
    <v>24</v>
  </rv>
  <rv s="1">
    <fb>86.843187660707997</fb>
    <v>31</v>
  </rv>
  <rv s="1">
    <fb>783562</fb>
    <v>29</v>
  </rv>
  <rv s="1">
    <fb>2.069</fb>
    <v>26</v>
  </rv>
  <rv s="1">
    <fb>16.027000000000001</fb>
    <v>26</v>
  </rv>
  <rv s="1">
    <fb>0.42299999999999999</fb>
    <v>24</v>
  </rv>
  <rv s="1">
    <fb>0.16948329139999999</fb>
    <v>24</v>
  </rv>
  <rv s="1">
    <fb>512000</fb>
    <v>29</v>
  </rv>
  <rv s="0">
    <v>536870912</v>
    <v>Istanbul</v>
    <v>fda0585c-e197-df02-9869-433da5f8d140</v>
    <v>de-DE</v>
    <v>Map</v>
  </rv>
  <rv s="0">
    <v>536870912</v>
    <v>Ankara</v>
    <v>85c37289-d0cf-bf9c-89e0-a375b7d3c4e7</v>
    <v>de-DE</v>
    <v>Map</v>
  </rv>
  <rv s="1">
    <fb>234.437126307922</fb>
    <v>32</v>
  </rv>
  <rv s="1">
    <fb>0.151768215720023</fb>
    <v>24</v>
  </rv>
  <rv s="1">
    <fb>372724.88099999999</fb>
    <v>29</v>
  </rv>
  <rv s="4">
    <v>https://www.bing.com/search?q=T%c3%bcrkei&amp;form=skydnc</v>
    <v>Erfahren Sie mehr mit Bing</v>
  </rv>
  <rv s="1">
    <fb>77.436999999999998</fb>
    <v>31</v>
  </rv>
  <rv s="1">
    <fb>3.45</fb>
    <v>28</v>
  </rv>
  <rv s="1">
    <fb>17</fb>
    <v>31</v>
  </rv>
  <rv s="2">
    <v>65</v>
  </rv>
  <rv s="1">
    <fb>9.1</fb>
    <v>31</v>
  </rv>
  <rv s="1">
    <fb>63097818</fb>
    <v>29</v>
  </rv>
  <rv s="1">
    <fb>0.178640331232954</fb>
    <v>24</v>
  </rv>
  <rv s="1">
    <fb>2847.1263826231798</fb>
    <v>29</v>
  </rv>
  <rv s="0">
    <v>536870912</v>
    <v>Adana</v>
    <v>165c9b43-6a79-db5c-7219-325686bd9700</v>
    <v>de-DE</v>
    <v>Map</v>
  </rv>
  <rv s="0">
    <v>536870912</v>
    <v>Adıyaman</v>
    <v>855cf865-a95f-d57f-d14b-d8a01c0592a7</v>
    <v>de-DE</v>
    <v>Map</v>
  </rv>
  <rv s="0">
    <v>536870912</v>
    <v>Afyonkarahisar</v>
    <v>084e2a26-12e8-4bc8-e44d-28ccfff05b42</v>
    <v>de-DE</v>
    <v>Map</v>
  </rv>
  <rv s="0">
    <v>536870912</v>
    <v>Ağrı</v>
    <v>e02279d8-277c-c50b-1605-c56baca6063e</v>
    <v>de-DE</v>
    <v>Map</v>
  </rv>
  <rv s="0">
    <v>536870912</v>
    <v>Amasya</v>
    <v>cc18e26e-109d-8f56-7a4f-c6274bf9b99c</v>
    <v>de-DE</v>
    <v>Map</v>
  </rv>
  <rv s="0">
    <v>536870912</v>
    <v>Ankara</v>
    <v>4d2d62dd-3675-5693-ab16-c5f56814d654</v>
    <v>de-DE</v>
    <v>Map</v>
  </rv>
  <rv s="0">
    <v>536870912</v>
    <v>Antalya</v>
    <v>587c167a-e948-0ae5-d37e-df27f8a66abc</v>
    <v>de-DE</v>
    <v>Map</v>
  </rv>
  <rv s="0">
    <v>536870912</v>
    <v>Artvin</v>
    <v>98c6f465-c9e5-4892-6b40-65f91af6b631</v>
    <v>de-DE</v>
    <v>Map</v>
  </rv>
  <rv s="0">
    <v>536870912</v>
    <v>Aydın</v>
    <v>cb3d0981-c59d-2d85-84fb-1ae261b238a7</v>
    <v>de-DE</v>
    <v>Map</v>
  </rv>
  <rv s="0">
    <v>536870912</v>
    <v>Balıkesir</v>
    <v>b014e5e1-62ae-7b55-9609-fda4fe491964</v>
    <v>de-DE</v>
    <v>Map</v>
  </rv>
  <rv s="0">
    <v>536870912</v>
    <v>Bilecik</v>
    <v>8ca0b002-5a15-15dd-5188-80ec8f8ed2d9</v>
    <v>de-DE</v>
    <v>Map</v>
  </rv>
  <rv s="0">
    <v>536870912</v>
    <v>Bingöl</v>
    <v>10ff836a-bdbd-44b4-94e9-c8722cbd9fb8</v>
    <v>de-DE</v>
    <v>Map</v>
  </rv>
  <rv s="0">
    <v>536870912</v>
    <v>Bitlis</v>
    <v>4f16e498-6063-4b1b-9ac1-bec6026acd6b</v>
    <v>de-DE</v>
    <v>Map</v>
  </rv>
  <rv s="0">
    <v>536870912</v>
    <v>Bolu</v>
    <v>453d788e-f478-b00f-232c-b3c00555b863</v>
    <v>de-DE</v>
    <v>Map</v>
  </rv>
  <rv s="0">
    <v>536870912</v>
    <v>Burdur</v>
    <v>70d559c6-b4b3-6141-5bc5-9ad815fa655a</v>
    <v>de-DE</v>
    <v>Map</v>
  </rv>
  <rv s="0">
    <v>536870912</v>
    <v>Bursa</v>
    <v>c12c1d6b-e8f6-4eaf-ee4e-7958bdacfc7b</v>
    <v>de-DE</v>
    <v>Map</v>
  </rv>
  <rv s="0">
    <v>536870912</v>
    <v>Çankırı</v>
    <v>1aed89ee-690d-e55a-1cd5-1a2c6683ea86</v>
    <v>de-DE</v>
    <v>Map</v>
  </rv>
  <rv s="0">
    <v>536870912</v>
    <v>Çanakkale</v>
    <v>4db76560-ab4d-49c4-c8e7-4f73a0fa7ab9</v>
    <v>de-DE</v>
    <v>Map</v>
  </rv>
  <rv s="0">
    <v>536870912</v>
    <v>Çorum</v>
    <v>1506a536-030f-6d72-9ee3-f59b2131734c</v>
    <v>de-DE</v>
    <v>Map</v>
  </rv>
  <rv s="0">
    <v>536870912</v>
    <v>Denizli</v>
    <v>88d2965a-eef8-deca-0ec8-76cc543ab50d</v>
    <v>de-DE</v>
    <v>Map</v>
  </rv>
  <rv s="0">
    <v>536870912</v>
    <v>Diyarbakır</v>
    <v>12b8cb72-be29-1cf6-de4d-60e448df036a</v>
    <v>de-DE</v>
    <v>Map</v>
  </rv>
  <rv s="0">
    <v>536870912</v>
    <v>Düzce</v>
    <v>5d3dd9f1-8f88-4a6c-b065-c24ce552ef31</v>
    <v>de-DE</v>
    <v>Map</v>
  </rv>
  <rv s="0">
    <v>536870912</v>
    <v>Edirne</v>
    <v>f0daead3-5c80-efbc-369f-d1ab3a6dc8b4</v>
    <v>de-DE</v>
    <v>Map</v>
  </rv>
  <rv s="0">
    <v>536870912</v>
    <v>Elazığ</v>
    <v>2122aea0-b392-1445-ddaf-b278ba9f87ee</v>
    <v>de-DE</v>
    <v>Map</v>
  </rv>
  <rv s="0">
    <v>536870912</v>
    <v>Erzincan</v>
    <v>2f6662bd-7e90-3693-c3c7-8a7c8807fb00</v>
    <v>de-DE</v>
    <v>Map</v>
  </rv>
  <rv s="0">
    <v>536870912</v>
    <v>Erzurum</v>
    <v>01866a32-d9b1-dd86-228d-e56f4adf0cf1</v>
    <v>de-DE</v>
    <v>Map</v>
  </rv>
  <rv s="0">
    <v>536870912</v>
    <v>Eskişehir</v>
    <v>47db0cad-86de-b13a-209a-10b6124cd564</v>
    <v>de-DE</v>
    <v>Map</v>
  </rv>
  <rv s="0">
    <v>536870912</v>
    <v>Gaziantep</v>
    <v>f1482689-3585-0141-6070-b066119a08fb</v>
    <v>de-DE</v>
    <v>Map</v>
  </rv>
  <rv s="0">
    <v>536870912</v>
    <v>Giresun</v>
    <v>2889cd47-4b36-37bb-04d4-df5b5184e171</v>
    <v>de-DE</v>
    <v>Map</v>
  </rv>
  <rv s="0">
    <v>536870912</v>
    <v>Gümüşhane</v>
    <v>aed198db-94b5-ed02-7c09-9d96aadb3d6c</v>
    <v>de-DE</v>
    <v>Map</v>
  </rv>
  <rv s="0">
    <v>536870912</v>
    <v>Hakkâri</v>
    <v>0cb801b8-2c6e-eb40-c17c-a1b963e86cde</v>
    <v>de-DE</v>
    <v>Map</v>
  </rv>
  <rv s="0">
    <v>536870912</v>
    <v>Hatay</v>
    <v>fddcca0f-224b-914e-87d1-2883651173ce</v>
    <v>de-DE</v>
    <v>Map</v>
  </rv>
  <rv s="0">
    <v>536870912</v>
    <v>Isparta</v>
    <v>71fa1532-0582-66aa-39bf-e3a06833cb3b</v>
    <v>de-DE</v>
    <v>Map</v>
  </rv>
  <rv s="0">
    <v>536870912</v>
    <v>Mersin</v>
    <v>c341746a-b3c2-a92f-31b4-b17728f62a02</v>
    <v>de-DE</v>
    <v>Map</v>
  </rv>
  <rv s="0">
    <v>536870912</v>
    <v>Istanbul</v>
    <v>aa3276af-e94f-620a-5fb3-4ee74dc3cf72</v>
    <v>de-DE</v>
    <v>Map</v>
  </rv>
  <rv s="0">
    <v>536870912</v>
    <v>Izmir</v>
    <v>e1b979ad-2537-f1c3-fa25-d697064ad3b5</v>
    <v>de-DE</v>
    <v>Map</v>
  </rv>
  <rv s="0">
    <v>536870912</v>
    <v>Kars</v>
    <v>836bc829-af6c-b635-a753-3f80169778f6</v>
    <v>de-DE</v>
    <v>Map</v>
  </rv>
  <rv s="0">
    <v>536870912</v>
    <v>Kastamonu</v>
    <v>df94dcd0-c282-be5c-fabb-f025a16a5a42</v>
    <v>de-DE</v>
    <v>Map</v>
  </rv>
  <rv s="0">
    <v>536870912</v>
    <v>Kayseri</v>
    <v>9fc99e5c-e6c0-9dbd-e980-989451b70f34</v>
    <v>de-DE</v>
    <v>Map</v>
  </rv>
  <rv s="0">
    <v>536870912</v>
    <v>Kırklareli</v>
    <v>4da2d7c3-fbfe-176e-501d-855e2a122280</v>
    <v>de-DE</v>
    <v>Map</v>
  </rv>
  <rv s="0">
    <v>536870912</v>
    <v>Kırşehir</v>
    <v>214c2df7-9c5e-adb8-024d-1cad8e4ccd37</v>
    <v>de-DE</v>
    <v>Map</v>
  </rv>
  <rv s="0">
    <v>536870912</v>
    <v>Kocaeli</v>
    <v>d3bd1534-20dc-a0df-a2c9-36b0eb0912c1</v>
    <v>de-DE</v>
    <v>Map</v>
  </rv>
  <rv s="0">
    <v>536870912</v>
    <v>Konya</v>
    <v>a01c56c9-d3fb-ac13-8a71-93db8c55474b</v>
    <v>de-DE</v>
    <v>Map</v>
  </rv>
  <rv s="0">
    <v>536870912</v>
    <v>Kütahya</v>
    <v>8541ec9d-1054-7976-26d5-9eefdb011fee</v>
    <v>de-DE</v>
    <v>Map</v>
  </rv>
  <rv s="0">
    <v>536870912</v>
    <v>Malatya</v>
    <v>5c83e762-87ba-c1e8-b224-83a3e16fdc65</v>
    <v>de-DE</v>
    <v>Map</v>
  </rv>
  <rv s="0">
    <v>536870912</v>
    <v>Manisa</v>
    <v>10f37388-45f4-be0c-4ea8-4b86ce0be5a6</v>
    <v>de-DE</v>
    <v>Map</v>
  </rv>
  <rv s="0">
    <v>536870912</v>
    <v>Kahramanmaraş</v>
    <v>f63d4a34-ee39-abc7-9291-01617eb0f4cc</v>
    <v>de-DE</v>
    <v>Map</v>
  </rv>
  <rv s="0">
    <v>536870912</v>
    <v>Mardin</v>
    <v>fa6857dd-5d0d-43a8-667d-fb037dec8eca</v>
    <v>de-DE</v>
    <v>Map</v>
  </rv>
  <rv s="0">
    <v>536870912</v>
    <v>Muğla</v>
    <v>ba66fd86-d4a9-22ac-57c0-778bd41da0ca</v>
    <v>de-DE</v>
    <v>Map</v>
  </rv>
  <rv s="0">
    <v>536870912</v>
    <v>Muş</v>
    <v>4df7fbea-9f00-38fd-c8ca-6181747e0a17</v>
    <v>de-DE</v>
    <v>Map</v>
  </rv>
  <rv s="0">
    <v>536870912</v>
    <v>Nevşehir</v>
    <v>65973d79-2f88-10d4-6e47-2a6fdc3f4eea</v>
    <v>de-DE</v>
    <v>Map</v>
  </rv>
  <rv s="0">
    <v>536870912</v>
    <v>Niğde</v>
    <v>02801ccd-3926-32c4-1773-63f7a5c1044a</v>
    <v>de-DE</v>
    <v>Map</v>
  </rv>
  <rv s="0">
    <v>536870912</v>
    <v>Ordu</v>
    <v>4d4a68fb-2fa4-4a92-7d4e-3837d34e9342</v>
    <v>de-DE</v>
    <v>Map</v>
  </rv>
  <rv s="0">
    <v>536870912</v>
    <v>Rize</v>
    <v>72c2af94-7c88-720b-cb84-e74549314d0e</v>
    <v>de-DE</v>
    <v>Map</v>
  </rv>
  <rv s="0">
    <v>536870912</v>
    <v>Sakarya</v>
    <v>7ebe894a-2b67-c535-acbb-2bdaa1184732</v>
    <v>de-DE</v>
    <v>Map</v>
  </rv>
  <rv s="0">
    <v>536870912</v>
    <v>Samsun</v>
    <v>8c4e990a-62e7-1da2-28fa-bd0bf3fc397c</v>
    <v>de-DE</v>
    <v>Map</v>
  </rv>
  <rv s="0">
    <v>536870912</v>
    <v>Siirt</v>
    <v>5490ed79-ab84-df78-c6f2-810d9bb2614b</v>
    <v>de-DE</v>
    <v>Map</v>
  </rv>
  <rv s="0">
    <v>536870912</v>
    <v>Sinop</v>
    <v>b9e74088-f822-fd19-c8b8-e311ddda29a5</v>
    <v>de-DE</v>
    <v>Map</v>
  </rv>
  <rv s="0">
    <v>536870912</v>
    <v>Sivas</v>
    <v>0aeac0b1-43d7-c278-de16-15b0fb9fd27a</v>
    <v>de-DE</v>
    <v>Map</v>
  </rv>
  <rv s="0">
    <v>536870912</v>
    <v>Tekirdağ</v>
    <v>bd5368fb-d1b8-4a96-b634-985d3089515d</v>
    <v>de-DE</v>
    <v>Map</v>
  </rv>
  <rv s="0">
    <v>536870912</v>
    <v>Tokat</v>
    <v>8d336435-bb4e-154b-2b3d-bc7c79381e19</v>
    <v>de-DE</v>
    <v>Map</v>
  </rv>
  <rv s="0">
    <v>536870912</v>
    <v>Trabzon</v>
    <v>26d72493-e6e0-8391-d7eb-8b7032399dce</v>
    <v>de-DE</v>
    <v>Map</v>
  </rv>
  <rv s="0">
    <v>536870912</v>
    <v>Tunceli</v>
    <v>116c4083-d7f5-5473-a24e-38ca9bbe6b02</v>
    <v>de-DE</v>
    <v>Map</v>
  </rv>
  <rv s="0">
    <v>536870912</v>
    <v>Şanlıurfa</v>
    <v>8357d93c-256b-62a5-5bde-56fa0bc45f01</v>
    <v>de-DE</v>
    <v>Map</v>
  </rv>
  <rv s="0">
    <v>536870912</v>
    <v>Uşak</v>
    <v>122cbd30-fc4b-cc92-4b05-8b9f07bd9a42</v>
    <v>de-DE</v>
    <v>Map</v>
  </rv>
  <rv s="0">
    <v>536870912</v>
    <v>Van</v>
    <v>6189c8a3-7d17-4329-919d-ca71576f7001</v>
    <v>de-DE</v>
    <v>Map</v>
  </rv>
  <rv s="0">
    <v>536870912</v>
    <v>Yozgat</v>
    <v>0c70abd6-4b3a-bafe-cca0-47c3c0b5207c</v>
    <v>de-DE</v>
    <v>Map</v>
  </rv>
  <rv s="0">
    <v>536870912</v>
    <v>Zonguldak</v>
    <v>f15aed49-7932-e29c-3822-1cdd73b6309e</v>
    <v>de-DE</v>
    <v>Map</v>
  </rv>
  <rv s="0">
    <v>536870912</v>
    <v>Aksaray</v>
    <v>81d2c9ee-3ec0-b0b7-611e-b5c639377d08</v>
    <v>de-DE</v>
    <v>Map</v>
  </rv>
  <rv s="0">
    <v>536870912</v>
    <v>Bayburt</v>
    <v>78b7d282-727e-0596-becd-d71f66061a80</v>
    <v>de-DE</v>
    <v>Map</v>
  </rv>
  <rv s="0">
    <v>536870912</v>
    <v>Karaman</v>
    <v>7d9ce050-bb20-8bbc-a1b4-1437c3553ebc</v>
    <v>de-DE</v>
    <v>Map</v>
  </rv>
  <rv s="0">
    <v>536870912</v>
    <v>Kırıkkale</v>
    <v>a4c29c36-f0cd-5129-a03c-8859a5b31089</v>
    <v>de-DE</v>
    <v>Map</v>
  </rv>
  <rv s="0">
    <v>536870912</v>
    <v>Batman</v>
    <v>62e638c6-38ee-e10e-0af1-d6579e7f08f6</v>
    <v>de-DE</v>
    <v>Map</v>
  </rv>
  <rv s="0">
    <v>536870912</v>
    <v>Şırnak</v>
    <v>466847c5-4091-0032-b3df-5b8881f5e9bc</v>
    <v>de-DE</v>
    <v>Map</v>
  </rv>
  <rv s="0">
    <v>536870912</v>
    <v>Bartın</v>
    <v>08decd5f-ab51-292a-67f0-6791470aaeca</v>
    <v>de-DE</v>
    <v>Map</v>
  </rv>
  <rv s="0">
    <v>536870912</v>
    <v>Ardahan</v>
    <v>48344073-852b-85c4-c321-585f945a4ed9</v>
    <v>de-DE</v>
    <v>Map</v>
  </rv>
  <rv s="0">
    <v>536870912</v>
    <v>Iğdır</v>
    <v>11552ebc-e31a-3666-c967-038d03236735</v>
    <v>de-DE</v>
    <v>Map</v>
  </rv>
  <rv s="0">
    <v>536870912</v>
    <v>Yalova</v>
    <v>57683b96-e4ee-b046-126a-cfacf116feea</v>
    <v>de-DE</v>
    <v>Map</v>
  </rv>
  <rv s="0">
    <v>536870912</v>
    <v>Karabük</v>
    <v>37c4dec2-a540-0bac-3662-01c63c2d9be4</v>
    <v>de-DE</v>
    <v>Map</v>
  </rv>
  <rv s="0">
    <v>536870912</v>
    <v>Kilis</v>
    <v>61d19aee-be4d-6c41-e22d-e3aa79c91850</v>
    <v>de-DE</v>
    <v>Map</v>
  </rv>
  <rv s="0">
    <v>536870912</v>
    <v>Osmaniye</v>
    <v>51d1cb5f-1f55-7a57-518f-80a94efdb5f7</v>
    <v>de-DE</v>
    <v>Map</v>
  </rv>
  <rv s="2">
    <v>66</v>
  </rv>
  <rv s="1">
    <fb>0.15354651443713199</fb>
    <v>24</v>
  </rv>
  <rv s="9">
    <v>#VALUE!</v>
    <v>de-DE</v>
    <v>fbfb6418-e8cf-0d18-8b81-28d0fcccda7c</v>
    <v>536870912</v>
    <v>1</v>
    <v>159</v>
    <v>17</v>
    <v>70</v>
    <v>Türkei</v>
    <v>20</v>
    <v>21</v>
    <v>Map</v>
    <v>22</v>
    <v>160</v>
    <v>TR</v>
    <v>1298</v>
    <v>1302</v>
    <v>1303</v>
    <v>1304</v>
    <v>1305</v>
    <v>1306</v>
    <v>Die Türkei ist ein Einheitsstaat im vorderasiatischen Anatolien und südosteuropäischen Ostthrakien. Geographisch wird das Land meist in sieben Regionen unterteilt. In der Türkei leben mehr als 85 Mio. Menschen auf einer Fläche von 783.562 km². ...</v>
    <v>1307</v>
    <v>1308</v>
    <v>1309</v>
    <v>1310</v>
    <v>1311</v>
    <v>1312</v>
    <v>1313</v>
    <v>1314</v>
    <v>1315</v>
    <v>1316</v>
    <v>1317</v>
    <v>1318</v>
    <v>1319</v>
    <v>1320</v>
    <v>1321</v>
    <v>1322</v>
    <v>1323</v>
    <v>1324</v>
    <v>1325</v>
    <v>1326</v>
    <v>1327</v>
    <v>1328</v>
    <v>1329</v>
    <v>1330</v>
    <v>1331</v>
    <v>1332</v>
    <v>1333</v>
    <v>1334</v>
    <v>1335</v>
    <v>1336</v>
    <v>Türkei</v>
    <v>İstiklâl Marşı</v>
    <v>1337</v>
    <v>Türkiye Cumhuriyeti</v>
    <v>1338</v>
    <v>1339</v>
    <v>1340</v>
    <v>1341</v>
    <v>Türkei</v>
    <v>1423</v>
    <v>mdp/vdpid/235</v>
    <v>TRL</v>
    <v>1424</v>
  </rv>
  <rv s="3">
    <v>21</v>
    <v>22</v>
    <v>156</v>
    <v>3</v>
    <v>0</v>
    <v>Image of Türkei</v>
  </rv>
  <rv s="0">
    <v>536870912</v>
    <v>Georgien</v>
    <v>4fe7777a-3d26-0e6a-243d-ae6d45c843c6</v>
    <v>de-DE</v>
    <v>Map</v>
  </rv>
  <rv s="1">
    <fb>0.34451000143905602</fb>
    <v>24</v>
  </rv>
  <rv s="0">
    <v>805306368</v>
    <v>Salome Surabischwili (Staatspräsident)</v>
    <v>564492b1-3b3e-d77b-03a2-8d7b3fddcfe7</v>
    <v>de-DE</v>
    <v>Generic</v>
  </rv>
  <rv s="2">
    <v>67</v>
  </rv>
  <rv s="1">
    <fb>0.143979997634888</fb>
    <v>25</v>
  </rv>
  <rv s="1">
    <fb>7.1200999999999999</fb>
    <v>26</v>
  </rv>
  <rv s="1">
    <fb>995</fb>
    <v>27</v>
  </rv>
  <rv s="1">
    <fb>0.76</fb>
    <v>28</v>
  </rv>
  <rv s="1">
    <fb>3712502</fb>
    <v>29</v>
  </rv>
  <rv s="1">
    <fb>0.27500000000000002</fb>
    <v>24</v>
  </rv>
  <rv s="1">
    <fb>0.43200000000000005</fb>
    <v>24</v>
  </rv>
  <rv s="1">
    <fb>2.4E-2</fb>
    <v>24</v>
  </rv>
  <rv s="1">
    <fb>6.5000000000000002E-2</fb>
    <v>24</v>
  </rv>
  <rv s="1">
    <fb>0.16200000000000001</fb>
    <v>24</v>
  </rv>
  <rv s="1">
    <fb>0.115</fb>
    <v>24</v>
  </rv>
  <rv s="1">
    <fb>0.68330001831054699</fb>
    <v>24</v>
  </rv>
  <rv s="3">
    <v>22</v>
    <v>22</v>
    <v>162</v>
    <v>7</v>
    <v>0</v>
    <v>Image of Georgien</v>
  </rv>
  <rv s="1">
    <fb>17743195770.199799</fb>
    <v>30</v>
  </rv>
  <rv s="1">
    <fb>0.98630840000000009</fb>
    <v>24</v>
  </rv>
  <rv s="1">
    <fb>0.63915500000000003</fb>
    <v>24</v>
  </rv>
  <rv s="1">
    <fb>72.209535338091399</fb>
    <v>31</v>
  </rv>
  <rv s="1">
    <fb>69700</fb>
    <v>29</v>
  </rv>
  <rv s="1">
    <fb>2.06</fb>
    <v>26</v>
  </rv>
  <rv s="1">
    <fb>13.472</fb>
    <v>26</v>
  </rv>
  <rv s="1">
    <fb>0.57324335049999997</fb>
    <v>24</v>
  </rv>
  <rv s="1">
    <fb>26000</fb>
    <v>29</v>
  </rv>
  <rv s="0">
    <v>536870912</v>
    <v>Tiflis</v>
    <v>31ae24b1-d13b-8788-7bd5-9f35a3a73a51</v>
    <v>de-DE</v>
    <v>Map</v>
  </rv>
  <rv s="1">
    <fb>133.61246666666699</fb>
    <v>32</v>
  </rv>
  <rv s="1">
    <fb>4.8528982169673093E-2</fb>
    <v>24</v>
  </rv>
  <rv s="1">
    <fb>10128.254000000001</fb>
    <v>29</v>
  </rv>
  <rv s="4">
    <v>https://www.bing.com/search?q=Georgien&amp;form=skydnc</v>
    <v>Erfahren Sie mehr mit Bing</v>
  </rv>
  <rv s="1">
    <fb>73.599999999999994</fb>
    <v>31</v>
  </rv>
  <rv s="1">
    <fb>0.05</fb>
    <v>28</v>
  </rv>
  <rv s="1">
    <fb>25</fb>
    <v>31</v>
  </rv>
  <rv s="2">
    <v>68</v>
  </rv>
  <rv s="1">
    <fb>8.6999999999999993</fb>
    <v>31</v>
  </rv>
  <rv s="1">
    <fb>2196476</fb>
    <v>29</v>
  </rv>
  <rv s="1">
    <fb>0.21739978564734097</fb>
    <v>24</v>
  </rv>
  <rv s="1">
    <fb>2693.9727602251301</fb>
    <v>29</v>
  </rv>
  <rv s="0">
    <v>536870912</v>
    <v>Mingrelien und Oberswanetien</v>
    <v>4c57c2ff-4126-2927-dcb3-d13b075bcea2</v>
    <v>de-DE</v>
    <v>Map</v>
  </rv>
  <rv s="0">
    <v>536870912</v>
    <v>Imeretien</v>
    <v>1e812f4a-2025-a07a-65fb-7d5182bf6910</v>
    <v>de-DE</v>
    <v>Map</v>
  </rv>
  <rv s="0">
    <v>536870912</v>
    <v>Kachetien</v>
    <v>2d9dd9c7-4159-0218-a43f-842dc3bac8ca</v>
    <v>de-DE</v>
    <v>Map</v>
  </rv>
  <rv s="0">
    <v>536870912</v>
    <v>Samzche-Dschawachetien</v>
    <v>4a965a54-ebbf-cb0a-4ed0-1f3237b44c59</v>
    <v>de-DE</v>
    <v>Map</v>
  </rv>
  <rv s="0">
    <v>536870912</v>
    <v>Innerkartlien</v>
    <v>2b343c6e-cd2f-1b9c-d41e-cd43884fa7e5</v>
    <v>de-DE</v>
    <v>Map</v>
  </rv>
  <rv s="0">
    <v>536870912</v>
    <v>Niederkartlien</v>
    <v>ba6884b7-61d6-dace-1237-09861b476d99</v>
    <v>de-DE</v>
    <v>Map</v>
  </rv>
  <rv s="0">
    <v>536870912</v>
    <v>Adscharien</v>
    <v>0f3c77ac-b855-2bbf-cabd-becc162de66e</v>
    <v>de-DE</v>
    <v>Map</v>
  </rv>
  <rv s="0">
    <v>536870912</v>
    <v>Gurien</v>
    <v>985f9020-74ac-338a-790d-45e460a15cb6</v>
    <v>de-DE</v>
    <v>Map</v>
  </rv>
  <rv s="0">
    <v>536870912</v>
    <v>Mzcheta-Mtianeti</v>
    <v>cc9fefb9-3949-2811-290b-ce0947330ff8</v>
    <v>de-DE</v>
    <v>Map</v>
  </rv>
  <rv s="0">
    <v>536870912</v>
    <v>Ratscha-Letschchumi und Niederswanetien</v>
    <v>aee8a977-0832-715b-2b13-982ae47620d4</v>
    <v>de-DE</v>
    <v>Map</v>
  </rv>
  <rv s="2">
    <v>69</v>
  </rv>
  <rv s="1">
    <fb>0.40615914553802701</fb>
    <v>24</v>
  </rv>
  <rv s="2">
    <v>70</v>
  </rv>
  <rv s="11">
    <v>#VALUE!</v>
    <v>de-DE</v>
    <v>4fe7777a-3d26-0e6a-243d-ae6d45c843c6</v>
    <v>536870912</v>
    <v>1</v>
    <v>165</v>
    <v>89</v>
    <v>90</v>
    <v>Georgien</v>
    <v>20</v>
    <v>21</v>
    <v>Map</v>
    <v>22</v>
    <v>166</v>
    <v>GE</v>
    <v>1428</v>
    <v>1430</v>
    <v>1431</v>
    <v>1432</v>
    <v>1433</v>
    <v>1434</v>
    <v>Georgien ist ein eurasischer Staat im Südkaukasus, östlich des Schwarzen Meeres und südlich des Großen Kaukasus gelegen. Im Norden wird er von Russland, im Süden von der Türkei und Armenien, im Osten von Aserbaidschan begrenzt. Die Landesteile ...</v>
    <v>1435</v>
    <v>1436</v>
    <v>1437</v>
    <v>1438</v>
    <v>1439</v>
    <v>1440</v>
    <v>826</v>
    <v>1441</v>
    <v>1442</v>
    <v>1443</v>
    <v>1444</v>
    <v>1445</v>
    <v>1446</v>
    <v>1447</v>
    <v>1448</v>
    <v>1449</v>
    <v>1450</v>
    <v>1239</v>
    <v>1451</v>
    <v>1452</v>
    <v>1453</v>
    <v>1453</v>
    <v>1454</v>
    <v>1455</v>
    <v>1456</v>
    <v>1457</v>
    <v>1458</v>
    <v>1459</v>
    <v>1460</v>
    <v>Georgien</v>
    <v>Tawisupleba</v>
    <v>1461</v>
    <v>საქართველო</v>
    <v>1462</v>
    <v>1463</v>
    <v>1464</v>
    <v>1465</v>
    <v>Georgien</v>
    <v>1476</v>
    <v>mdp/vdpid/88</v>
    <v>GEL</v>
    <v>1477</v>
    <v>1478</v>
  </rv>
  <rv s="3">
    <v>22</v>
    <v>22</v>
    <v>162</v>
    <v>3</v>
    <v>0</v>
    <v>Image of Georgien</v>
  </rv>
  <rv s="0">
    <v>536870912</v>
    <v>Portugal</v>
    <v>9e917e65-c588-a0b7-f336-52fc6b5b2052</v>
    <v>de-DE</v>
    <v>Map</v>
  </rv>
  <rv s="1">
    <fb>0.39452940398253294</fb>
    <v>24</v>
  </rv>
  <rv s="0">
    <v>805306368</v>
    <v>Marcelo Rebelo de Sousa (Staatspräsident)</v>
    <v>cd15af88-d571-7e9f-0e69-8c7f54821ed3</v>
    <v>de-DE</v>
    <v>Generic</v>
  </rv>
  <rv s="0">
    <v>805306368</v>
    <v>António Costa (Prime minister)</v>
    <v>461f25f6-d38c-4199-a2e3-c82f6d34e8cb</v>
    <v>de-DE</v>
    <v>Generic</v>
  </rv>
  <rv s="2">
    <v>71</v>
  </rv>
  <rv s="1">
    <fb>6.33400011062622E-2</fb>
    <v>25</v>
  </rv>
  <rv s="1">
    <fb>5.1239999999999997</fb>
    <v>26</v>
  </rv>
  <rv s="1">
    <fb>351</fb>
    <v>27</v>
  </rv>
  <rv s="1">
    <fb>1.54</fb>
    <v>28</v>
  </rv>
  <rv s="1">
    <fb>10379007</fb>
    <v>29</v>
  </rv>
  <rv s="1">
    <fb>0.41600000000000004</fb>
    <v>24</v>
  </rv>
  <rv s="1">
    <fb>0.221</fb>
    <v>24</v>
  </rv>
  <rv s="1">
    <fb>0.124</fb>
    <v>24</v>
  </rv>
  <rv s="1">
    <fb>0.58811000823974602</fb>
    <v>24</v>
  </rv>
  <rv s="3">
    <v>23</v>
    <v>22</v>
    <v>168</v>
    <v>7</v>
    <v>0</v>
    <v>Image of Portugal</v>
  </rv>
  <rv s="1">
    <fb>237686075634.698</fb>
    <v>30</v>
  </rv>
  <rv s="1">
    <fb>61933604857.411003</fb>
    <v>30</v>
  </rv>
  <rv s="1">
    <fb>1.0618313000000001</fb>
    <v>24</v>
  </rv>
  <rv s="1">
    <fb>0.63935809999999993</fb>
    <v>24</v>
  </rv>
  <rv s="1">
    <fb>77.024122555839</fb>
    <v>31</v>
  </rv>
  <rv s="1">
    <fb>92225</fb>
    <v>29</v>
  </rv>
  <rv s="1">
    <fb>1.38</fb>
    <v>26</v>
  </rv>
  <rv s="1">
    <fb>8.5</fb>
    <v>26</v>
  </rv>
  <rv s="1">
    <fb>0.39799999999999996</fb>
    <v>24</v>
  </rv>
  <rv s="1">
    <fb>0.27650697260000001</fb>
    <v>24</v>
  </rv>
  <rv s="1">
    <fb>52000</fb>
    <v>29</v>
  </rv>
  <rv s="0">
    <v>536870912</v>
    <v>Lissabon</v>
    <v>9d006cb5-bff4-48b4-9c83-443eaf418b11</v>
    <v>de-DE</v>
    <v>Map</v>
  </rv>
  <rv s="1">
    <fb>110.624358614714</fb>
    <v>32</v>
  </rv>
  <rv s="1">
    <fb>3.3817841004612497E-3</fb>
    <v>24</v>
  </rv>
  <rv s="1">
    <fb>48741.764000000003</fb>
    <v>29</v>
  </rv>
  <rv s="4">
    <v>https://www.bing.com/search?q=Portugal&amp;form=skydnc</v>
    <v>Erfahren Sie mehr mit Bing</v>
  </rv>
  <rv s="1">
    <fb>81.3243902439024</fb>
    <v>31</v>
  </rv>
  <rv s="1">
    <fb>3.78</fb>
    <v>28</v>
  </rv>
  <rv s="2">
    <v>72</v>
  </rv>
  <rv s="1">
    <fb>6753579</fb>
    <v>29</v>
  </rv>
  <rv s="1">
    <fb>0.227551770073532</fb>
    <v>24</v>
  </rv>
  <rv s="1">
    <fb>4662.6007998029399</fb>
    <v>29</v>
  </rv>
  <rv s="0">
    <v>536870912</v>
    <v>Distrikt Lissabon</v>
    <v>9aabe4c9-f2ff-745a-22b7-741589d147d3</v>
    <v>de-DE</v>
    <v>Map</v>
  </rv>
  <rv s="0">
    <v>536870912</v>
    <v>Distrikt Leiria</v>
    <v>1e45c3ae-38a6-3ec3-3187-2e72c0cad027</v>
    <v>de-DE</v>
    <v>Map</v>
  </rv>
  <rv s="0">
    <v>536870912</v>
    <v>Distrikt Santarém</v>
    <v>31ed3d3b-1669-48e6-9f45-7dff6e48107b</v>
    <v>de-DE</v>
    <v>Map</v>
  </rv>
  <rv s="0">
    <v>536870912</v>
    <v>Distrikt Setúbal</v>
    <v>2443fa57-ba7a-ca6f-6988-b7bb998c209d</v>
    <v>de-DE</v>
    <v>Map</v>
  </rv>
  <rv s="0">
    <v>536870912</v>
    <v>Distrikt Beja</v>
    <v>57132a4f-ab86-49cc-9a10-eea78fe194c6</v>
    <v>de-DE</v>
    <v>Map</v>
  </rv>
  <rv s="0">
    <v>536870912</v>
    <v>Distrikt Faro</v>
    <v>0f961e40-6a20-4ce7-9c8b-3c9484a39b31</v>
    <v>de-DE</v>
    <v>Map</v>
  </rv>
  <rv s="0">
    <v>536870912</v>
    <v>Distrikt Évora</v>
    <v>9f2c1154-ba9c-42db-b07d-6ac93b22f847</v>
    <v>de-DE</v>
    <v>Map</v>
  </rv>
  <rv s="0">
    <v>536870912</v>
    <v>Distrikt Portalegre</v>
    <v>0509a564-38fa-4a46-85bd-79ea9cfb105b</v>
    <v>de-DE</v>
    <v>Map</v>
  </rv>
  <rv s="0">
    <v>536870912</v>
    <v>Distrikt Castelo Branco</v>
    <v>fb4769a8-e791-44cf-b415-49b116c2d850</v>
    <v>de-DE</v>
    <v>Map</v>
  </rv>
  <rv s="0">
    <v>536870912</v>
    <v>Distrikt Guarda</v>
    <v>a6ab4e89-16d3-c736-2651-53af26e5c9fb</v>
    <v>de-DE</v>
    <v>Map</v>
  </rv>
  <rv s="0">
    <v>536870912</v>
    <v>Distrikt Coimbra</v>
    <v>eaabde58-df44-d3f2-fcaf-2eb0b0c892ca</v>
    <v>de-DE</v>
    <v>Map</v>
  </rv>
  <rv s="0">
    <v>536870912</v>
    <v>Distrikt Aveiro</v>
    <v>2448fddc-7ab4-4061-c990-7ee0e882b83f</v>
    <v>de-DE</v>
    <v>Map</v>
  </rv>
  <rv s="0">
    <v>536870912</v>
    <v>Distrikt Viseu</v>
    <v>4af2c91e-a2d9-03c8-4bcc-d0e611b7a836</v>
    <v>de-DE</v>
    <v>Map</v>
  </rv>
  <rv s="0">
    <v>536870912</v>
    <v>Distrikt Bragança</v>
    <v>511e9c5a-156c-4018-b440-d68a04fdd311</v>
    <v>de-DE</v>
    <v>Map</v>
  </rv>
  <rv s="0">
    <v>536870912</v>
    <v>Distrikt Vila Real</v>
    <v>16491095-1ede-45bc-b4f9-d0b768b902b4</v>
    <v>de-DE</v>
    <v>Map</v>
  </rv>
  <rv s="0">
    <v>536870912</v>
    <v>Distrikt Porto</v>
    <v>ab024f06-dfa0-f5d5-2ace-323a59e1c03f</v>
    <v>de-DE</v>
    <v>Map</v>
  </rv>
  <rv s="0">
    <v>536870912</v>
    <v>Distrikt Braga</v>
    <v>bf9b0bf5-80ec-1d9e-e2bb-f15cfff91b3f</v>
    <v>de-DE</v>
    <v>Map</v>
  </rv>
  <rv s="0">
    <v>536870912</v>
    <v>Distrikt Viana do Castelo</v>
    <v>e82c5675-25b8-35f8-dd22-1d162bbc45bd</v>
    <v>de-DE</v>
    <v>Map</v>
  </rv>
  <rv s="0">
    <v>536870912</v>
    <v>Autonome Region Madeira</v>
    <v>fd1c338d-a716-e095-102a-5ac3106ddd68</v>
    <v>de-DE</v>
    <v>Map</v>
  </rv>
  <rv s="0">
    <v>536870912</v>
    <v>Azoren</v>
    <v>162558d5-afd4-4b00-9d00-54ad16880f8b</v>
    <v>de-DE</v>
    <v>Map</v>
  </rv>
  <rv s="2">
    <v>73</v>
  </rv>
  <rv s="1">
    <fb>0.34611423825368903</fb>
    <v>24</v>
  </rv>
  <rv s="9">
    <v>#VALUE!</v>
    <v>de-DE</v>
    <v>9e917e65-c588-a0b7-f336-52fc6b5b2052</v>
    <v>536870912</v>
    <v>1</v>
    <v>171</v>
    <v>17</v>
    <v>70</v>
    <v>Portugal</v>
    <v>20</v>
    <v>21</v>
    <v>Map</v>
    <v>22</v>
    <v>136</v>
    <v>PT</v>
    <v>1482</v>
    <v>1485</v>
    <v>1486</v>
    <v>1487</v>
    <v>1488</v>
    <v>1489</v>
    <v>Portugal ist ein europäischer Staat im Westen der Iberischen Halbinsel. In Portugal befindet sich der westlichste Punkt Kontinentaleuropas. Das Land wird folglich im Westen vom Atlantik begrenzt, im Osten und Norden von Spanien und im Süden auch ...</v>
    <v>1490</v>
    <v>414</v>
    <v>1491</v>
    <v>350</v>
    <v>351</v>
    <v>482</v>
    <v>1492</v>
    <v>1493</v>
    <v>1494</v>
    <v>1495</v>
    <v>1496</v>
    <v>1497</v>
    <v>1498</v>
    <v>1499</v>
    <v>1500</v>
    <v>1501</v>
    <v>1502</v>
    <v>1503</v>
    <v>1504</v>
    <v>1505</v>
    <v>1506</v>
    <v>1507</v>
    <v>1507</v>
    <v>1508</v>
    <v>1509</v>
    <v>1510</v>
    <v>1511</v>
    <v>1512</v>
    <v>1513</v>
    <v>375</v>
    <v>Portugal</v>
    <v>A Portuguesa</v>
    <v>1514</v>
    <v>Portugalská republika</v>
    <v>39</v>
    <v>1515</v>
    <v>1516</v>
    <v>1517</v>
    <v>Portugal</v>
    <v>1538</v>
    <v>mdp/vdpid/193</v>
    <v>EUR</v>
    <v>1539</v>
  </rv>
  <rv s="3">
    <v>23</v>
    <v>22</v>
    <v>168</v>
    <v>3</v>
    <v>0</v>
    <v>Image of Portugal</v>
  </rv>
  <rv s="0">
    <v>536870912</v>
    <v>Tschechien</v>
    <v>fad646aa-8363-3101-5672-40c77f3e5f2e</v>
    <v>de-DE</v>
    <v>Map</v>
  </rv>
  <rv s="1">
    <fb>0.45182595182595198</fb>
    <v>24</v>
  </rv>
  <rv s="0">
    <v>805306368</v>
    <v>Petr Pavel (Staatspräsident)</v>
    <v>d133c401-15a5-39bf-10bf-1972348f28d4</v>
    <v>de-DE</v>
    <v>Generic</v>
  </rv>
  <rv s="0">
    <v>805306368</v>
    <v>Petr Fiala (Prime minister)</v>
    <v>94c5e109-309a-4d02-82a1-0a375d38ebb6</v>
    <v>de-DE</v>
    <v>Generic</v>
  </rv>
  <rv s="2">
    <v>74</v>
  </rv>
  <rv s="1">
    <fb>1.9329999685287501E-2</fb>
    <v>25</v>
  </rv>
  <rv s="1">
    <fb>4.1208</fb>
    <v>26</v>
  </rv>
  <rv s="1">
    <fb>420</fb>
    <v>27</v>
  </rv>
  <rv s="1">
    <fb>1.17</fb>
    <v>28</v>
  </rv>
  <rv s="1">
    <fb>10526073</fb>
    <v>29</v>
  </rv>
  <rv s="1">
    <fb>0.215</fb>
    <v>24</v>
  </rv>
  <rv s="1">
    <fb>0.35399999999999998</fb>
    <v>24</v>
  </rv>
  <rv s="1">
    <fb>0.10199999999999999</fb>
    <v>24</v>
  </rv>
  <rv s="1">
    <fb>0.17699999999999999</fb>
    <v>24</v>
  </rv>
  <rv s="1">
    <fb>0.14699999999999999</fb>
    <v>24</v>
  </rv>
  <rv s="1">
    <fb>0.605589981079102</fb>
    <v>24</v>
  </rv>
  <rv s="3">
    <v>24</v>
    <v>22</v>
    <v>173</v>
    <v>7</v>
    <v>0</v>
    <v>Image of Tschechien</v>
  </rv>
  <rv s="1">
    <fb>246489245494.88199</fb>
    <v>30</v>
  </rv>
  <rv s="1">
    <fb>40912350000</fb>
    <v>30</v>
  </rv>
  <rv s="1">
    <fb>1.0067098999999999</fb>
    <v>24</v>
  </rv>
  <rv s="1">
    <fb>0.64078689999999994</fb>
    <v>24</v>
  </rv>
  <rv s="1">
    <fb>77.734587058078404</fb>
    <v>31</v>
  </rv>
  <rv s="1">
    <fb>78866</fb>
    <v>29</v>
  </rv>
  <rv s="1">
    <fb>1.69</fb>
    <v>26</v>
  </rv>
  <rv s="1">
    <fb>10.7</fb>
    <v>26</v>
  </rv>
  <rv s="1">
    <fb>0.46100000000000002</fb>
    <v>24</v>
  </rv>
  <rv s="1">
    <fb>0.14828394619999999</fb>
    <v>24</v>
  </rv>
  <rv s="1">
    <fb>23000</fb>
    <v>29</v>
  </rv>
  <rv s="0">
    <v>536870912</v>
    <v>Prag</v>
    <v>a3446df9-1e81-03b1-d08c-0593eead811a</v>
    <v>de-DE</v>
    <v>Map</v>
  </rv>
  <rv s="1">
    <fb>116.47554201756</fb>
    <v>32</v>
  </rv>
  <rv s="1">
    <fb>2.8478759591804698E-2</fb>
    <v>24</v>
  </rv>
  <rv s="1">
    <fb>102217.625</fb>
    <v>29</v>
  </rv>
  <rv s="4">
    <v>https://www.bing.com/search?q=Tschechien&amp;form=skydnc</v>
    <v>Erfahren Sie mehr mit Bing</v>
  </rv>
  <rv s="1">
    <fb>78.978048780487796</fb>
    <v>31</v>
  </rv>
  <rv s="1">
    <fb>3</fb>
    <v>28</v>
  </rv>
  <rv s="1">
    <fb>3</fb>
    <v>31</v>
  </rv>
  <rv s="2">
    <v>75</v>
  </rv>
  <rv s="1">
    <fb>2.7</fb>
    <v>31</v>
  </rv>
  <rv s="1">
    <fb>7887156</fb>
    <v>29</v>
  </rv>
  <rv s="1">
    <fb>0.14886478136042899</fb>
    <v>24</v>
  </rv>
  <rv s="1">
    <fb>6258.8910370365902</fb>
    <v>29</v>
  </rv>
  <rv s="0">
    <v>536870912</v>
    <v>Středočeský kraj</v>
    <v>ba7fad13-77f9-9e97-9d42-e1e8295655c9</v>
    <v>de-DE</v>
    <v>Map</v>
  </rv>
  <rv s="0">
    <v>536870912</v>
    <v>Jihočeský kraj</v>
    <v>e1b81e0a-e323-e2f6-46dc-bf29cce19523</v>
    <v>de-DE</v>
    <v>Map</v>
  </rv>
  <rv s="0">
    <v>536870912</v>
    <v>Karlovarský kraj</v>
    <v>43142966-7706-2e9b-d11a-5fb45ba79b0e</v>
    <v>de-DE</v>
    <v>Map</v>
  </rv>
  <rv s="0">
    <v>536870912</v>
    <v>Ústecký kraj</v>
    <v>84ac999f-4fcf-08c7-ad6a-b627b78df13a</v>
    <v>de-DE</v>
    <v>Map</v>
  </rv>
  <rv s="0">
    <v>536870912</v>
    <v>Jihomoravský kraj</v>
    <v>8ce5cb2e-b8b6-fb00-088c-dcd2e5614ed6</v>
    <v>de-DE</v>
    <v>Map</v>
  </rv>
  <rv s="0">
    <v>536870912</v>
    <v>Moravskoslezský kraj</v>
    <v>c6f2f307-fba5-fed4-dfa8-03cfa173dfc7</v>
    <v>de-DE</v>
    <v>Map</v>
  </rv>
  <rv s="2">
    <v>76</v>
  </rv>
  <rv s="1">
    <fb>0.34563584563584598</fb>
    <v>24</v>
  </rv>
  <rv s="9">
    <v>#VALUE!</v>
    <v>de-DE</v>
    <v>fad646aa-8363-3101-5672-40c77f3e5f2e</v>
    <v>536870912</v>
    <v>1</v>
    <v>176</v>
    <v>17</v>
    <v>70</v>
    <v>Tschechien</v>
    <v>20</v>
    <v>21</v>
    <v>Map</v>
    <v>22</v>
    <v>177</v>
    <v>CZ</v>
    <v>1543</v>
    <v>1546</v>
    <v>1547</v>
    <v>1548</v>
    <v>1549</v>
    <v>1550</v>
    <v>Tschechien ist ein Binnenstaat in Mitteleuropa mit rund 10,5 Millionen Einwohnern. Es setzt sich aus den historischen Ländern Böhmen und Mähren sowie Teilen von Schlesien zusammen. Das Land grenzt im Westen an Deutschland, im Norden an Polen, im ...</v>
    <v>1551</v>
    <v>1552</v>
    <v>1553</v>
    <v>1238</v>
    <v>1554</v>
    <v>1555</v>
    <v>1236</v>
    <v>1556</v>
    <v>1557</v>
    <v>1558</v>
    <v>1559</v>
    <v>1560</v>
    <v>1561</v>
    <v>1562</v>
    <v>1563</v>
    <v>1564</v>
    <v>1565</v>
    <v>1566</v>
    <v>1567</v>
    <v>1568</v>
    <v>1569</v>
    <v>1570</v>
    <v>1570</v>
    <v>1571</v>
    <v>1572</v>
    <v>1573</v>
    <v>1574</v>
    <v>1575</v>
    <v>1576</v>
    <v>1577</v>
    <v>Tschechien</v>
    <v>Kde domov můj</v>
    <v>1578</v>
    <v>Česká republika</v>
    <v>1579</v>
    <v>1580</v>
    <v>1581</v>
    <v>1582</v>
    <v>Tschechien</v>
    <v>1589</v>
    <v>mdp/vdpid/75</v>
    <v>CZK</v>
    <v>1590</v>
  </rv>
  <rv s="3">
    <v>24</v>
    <v>22</v>
    <v>173</v>
    <v>3</v>
    <v>0</v>
    <v>Image of Tschechien</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grarland (%)" t="r"/>
    <k n="Anführer" t="r"/>
    <k n="Arbeitslosenrate" t="r"/>
    <k n="`Ärzte pro tausend" t="r"/>
    <k n="Aufrufcode" t="r"/>
    <k n="Benzinpreis" t="r"/>
    <k n="Beschreibung" t="s"/>
    <k n="Bevölkerung" t="r"/>
    <k n="Bevölkerung: Einkommensanteil am höchsten 10%" t="r"/>
    <k n="Bevölkerung: Einkommensanteil am höchsten 20%" t="r"/>
    <k n="Bevölkerung: Einkommensanteil am niedrigsten 10%" t="r"/>
    <k n="Bevölkerung: Einkommensanteil am niedrigsten 20%" t="r"/>
    <k n="Bevölkerung: Einkommensanteil an dritter Stelle 20%" t="r"/>
    <k n="Bevölkerung: Einkommensanteil an vierter Stelle 20%" t="r"/>
    <k n="Bevölkerung: Einkommensanteil an zweiter Stelle 20%" t="r"/>
    <k n="Bevölkerung: Erwerbsbeteiligung (%)" t="r"/>
    <k n="Bild" t="r"/>
    <k n="BIP" t="r"/>
    <k n="Börsenwert börsennotierter Unternehmen" t="r"/>
    <k n="Brutto-Grundschulbesuch (%)" t="r"/>
    <k n="Brutto-Universitätsbesuch (%)" t="r"/>
    <k n="Energieverbrauch fossiler Brennstoffe" t="r"/>
    <k n="Fläche" t="r"/>
    <k n="Fruchtbarkeitsrate" t="r"/>
    <k n="Geburtenrate" t="r"/>
    <k n="Gesamtsteuersatz" t="r"/>
    <k n="Gesundheitsausgaben aus eigener Tasche (%)" t="r"/>
    <k n="Größe der Streitkräfte" t="r"/>
    <k n="Größte Stadt" t="r"/>
    <k n="Hauptstadt/Großstadt" t="r"/>
    <k n="KLI" t="r"/>
    <k n="KLI-Änderung (%)" t="r"/>
    <k n="Kohlenstoffdioxid-Ausstoß" t="r"/>
    <k n="LearnMoreOnLink" t="r"/>
    <k n="Lebenserwartung" t="r"/>
    <k n="Mindestlohn" t="r"/>
    <k n="Müttersterblichkeit" t="r"/>
    <k n="Name" t="s"/>
    <k n="Nationalhymne" t="s"/>
    <k n="Offizielle Sprache" t="r"/>
    <k n="Offizieller Name" t="s"/>
    <k n="Säuglingssterblichkeit" t="r"/>
    <k n="Städtische Bevölkerung" t="r"/>
    <k n="Steuereinkommen (%)" t="r"/>
    <k n="Stromverbrauch" t="r"/>
    <k n="UniqueName" t="s"/>
    <k n="Unterteilungen" t="r"/>
    <k n="VDPID/VSID" t="s"/>
    <k n="Währungscode" t="s"/>
    <k n="Waldfläche (%)" t="r"/>
    <k n="Zeitzone(n)"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nführer" t="r"/>
    <k n="Beschreibung" t="s"/>
    <k n="Bevölkerung" t="r"/>
    <k n="Bild" t="r"/>
    <k n="Fläche" t="r"/>
    <k n="Größte Stadt" t="r"/>
    <k n="Hauptstadt/Großstadt" t="r"/>
    <k n="Haushalte" t="r"/>
    <k n="Land/Region" t="r"/>
    <k n="LearnMoreOnLink" t="r"/>
    <k n="Name" t="s"/>
    <k n="Offizielle Sprache" t="r"/>
    <k n="Personen pro Haushalt" t="r"/>
    <k n="UniqueName" t="s"/>
    <k n="VDPID/VSID" t="s"/>
    <k n="Wohneinheiten"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nführer" t="r"/>
    <k n="Beschreibung" t="s"/>
    <k n="Bevölkerung" t="r"/>
    <k n="Bild" t="r"/>
    <k n="Fläche" t="r"/>
    <k n="Größte Stadt" t="r"/>
    <k n="Hauptstadt/Großstadt" t="r"/>
    <k n="Haushalte" t="r"/>
    <k n="Land/Region" t="r"/>
    <k n="LearnMoreOnLink" t="r"/>
    <k n="Name" t="s"/>
    <k n="Offizielle Sprache" t="r"/>
    <k n="Personen pro Haushalt" t="r"/>
    <k n="UniqueName" t="s"/>
    <k n="VDPID/VSID" t="s"/>
    <k n="Wohneinheiten" t="r"/>
    <k n="Zeitzone(n)"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grarland (%)" t="r"/>
    <k n="Anführer" t="r"/>
    <k n="Arbeitslosenrate" t="r"/>
    <k n="`Ärzte pro tausend" t="r"/>
    <k n="Aufrufcode" t="r"/>
    <k n="Benzinpreis" t="r"/>
    <k n="Beschreibung" t="s"/>
    <k n="Bevölkerung" t="r"/>
    <k n="Bevölkerung: Einkommensanteil am höchsten 10%" t="r"/>
    <k n="Bevölkerung: Einkommensanteil am höchsten 20%" t="r"/>
    <k n="Bevölkerung: Einkommensanteil am niedrigsten 10%" t="r"/>
    <k n="Bevölkerung: Einkommensanteil am niedrigsten 20%" t="r"/>
    <k n="Bevölkerung: Einkommensanteil an dritter Stelle 20%" t="r"/>
    <k n="Bevölkerung: Einkommensanteil an vierter Stelle 20%" t="r"/>
    <k n="Bevölkerung: Einkommensanteil an zweiter Stelle 20%" t="r"/>
    <k n="Bevölkerung: Erwerbsbeteiligung (%)" t="r"/>
    <k n="Bild" t="r"/>
    <k n="BIP" t="r"/>
    <k n="Börsenwert börsennotierter Unternehmen" t="r"/>
    <k n="Brutto-Grundschulbesuch (%)" t="r"/>
    <k n="Brutto-Universitätsbesuch (%)" t="r"/>
    <k n="Energieverbrauch fossiler Brennstoffe" t="r"/>
    <k n="Fläche" t="r"/>
    <k n="Fruchtbarkeitsrate" t="r"/>
    <k n="Geburtenrate" t="r"/>
    <k n="Gesamtsteuersatz" t="r"/>
    <k n="Gesundheitsausgaben aus eigener Tasche (%)" t="r"/>
    <k n="Größe der Streitkräfte" t="r"/>
    <k n="Größte Stadt" t="r"/>
    <k n="Hauptstadt/Großstadt" t="r"/>
    <k n="KLI" t="r"/>
    <k n="KLI-Änderung (%)" t="r"/>
    <k n="Kohlenstoffdioxid-Ausstoß" t="r"/>
    <k n="LearnMoreOnLink" t="r"/>
    <k n="Lebenserwartung" t="r"/>
    <k n="Müttersterblichkeit" t="r"/>
    <k n="Name" t="s"/>
    <k n="Nationalhymne" t="s"/>
    <k n="Offizielle Sprache" t="r"/>
    <k n="Offizieller Name" t="s"/>
    <k n="Säuglingssterblichkeit" t="r"/>
    <k n="Städtische Bevölkerung" t="r"/>
    <k n="Steuereinkommen (%)" t="r"/>
    <k n="Stromverbrauch" t="r"/>
    <k n="UniqueName" t="s"/>
    <k n="Unterteilungen" t="r"/>
    <k n="VDPID/VSID" t="s"/>
    <k n="Währungscode" t="s"/>
    <k n="Waldfläche (%)" t="r"/>
    <k n="Zeitzone(n)"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grarland (%)" t="r"/>
    <k n="Anführer" t="r"/>
    <k n="Arbeitslosenrate" t="r"/>
    <k n="`Ärzte pro tausend" t="r"/>
    <k n="Aufrufcode" t="r"/>
    <k n="Benzinpreis" t="r"/>
    <k n="Beschreibung" t="s"/>
    <k n="Bevölkerung" t="r"/>
    <k n="Bevölkerung: Einkommensanteil am höchsten 10%" t="r"/>
    <k n="Bevölkerung: Einkommensanteil am höchsten 20%" t="r"/>
    <k n="Bevölkerung: Einkommensanteil am niedrigsten 10%" t="r"/>
    <k n="Bevölkerung: Einkommensanteil am niedrigsten 20%" t="r"/>
    <k n="Bevölkerung: Einkommensanteil an dritter Stelle 20%" t="r"/>
    <k n="Bevölkerung: Einkommensanteil an vierter Stelle 20%" t="r"/>
    <k n="Bevölkerung: Einkommensanteil an zweiter Stelle 20%" t="r"/>
    <k n="Bevölkerung: Erwerbsbeteiligung (%)" t="r"/>
    <k n="Bild" t="r"/>
    <k n="BIP" t="r"/>
    <k n="Börsenwert börsennotierter Unternehmen" t="r"/>
    <k n="Brutto-Grundschulbesuch (%)" t="r"/>
    <k n="Brutto-Universitätsbesuch (%)" t="r"/>
    <k n="Energieverbrauch fossiler Brennstoffe" t="r"/>
    <k n="Fläche" t="r"/>
    <k n="Fruchtbarkeitsrate" t="r"/>
    <k n="Geburtenrate" t="r"/>
    <k n="Gesamtsteuersatz" t="r"/>
    <k n="Gesundheitsausgaben aus eigener Tasche (%)" t="r"/>
    <k n="Größe der Streitkräfte" t="r"/>
    <k n="Größte Stadt" t="r"/>
    <k n="Hauptstadt/Großstadt" t="r"/>
    <k n="KLI" t="r"/>
    <k n="KLI-Änderung (%)" t="r"/>
    <k n="Kohlenstoffdioxid-Ausstoß" t="r"/>
    <k n="LearnMoreOnLink" t="r"/>
    <k n="Lebenserwartung" t="r"/>
    <k n="Mindestlohn" t="r"/>
    <k n="Müttersterblichkeit" t="r"/>
    <k n="Name" t="s"/>
    <k n="Nationalhymne" t="s"/>
    <k n="Offizielle Sprache" t="r"/>
    <k n="Offizieller Name" t="s"/>
    <k n="Säuglingssterblichkeit" t="r"/>
    <k n="Städtische Bevölkerung" t="r"/>
    <k n="Steuereinkommen (%)" t="r"/>
    <k n="Stromverbrauch" t="r"/>
    <k n="UniqueName" t="s"/>
    <k n="Unterteilungen" t="r"/>
    <k n="VDPID/VSID" t="s"/>
    <k n="Währungscode" t="s"/>
    <k n="Waldfläche (%)"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grarland (%)" t="r"/>
    <k n="Anführer" t="r"/>
    <k n="Arbeitslosenrate" t="r"/>
    <k n="`Ärzte pro tausend" t="r"/>
    <k n="Aufrufcode" t="r"/>
    <k n="Benzinpreis" t="r"/>
    <k n="Beschreibung" t="s"/>
    <k n="Bevölkerung" t="r"/>
    <k n="Bevölkerung: Einkommensanteil am höchsten 10%" t="r"/>
    <k n="Bevölkerung: Einkommensanteil am höchsten 20%" t="r"/>
    <k n="Bevölkerung: Einkommensanteil am niedrigsten 10%" t="r"/>
    <k n="Bevölkerung: Einkommensanteil am niedrigsten 20%" t="r"/>
    <k n="Bevölkerung: Einkommensanteil an dritter Stelle 20%" t="r"/>
    <k n="Bevölkerung: Einkommensanteil an vierter Stelle 20%" t="r"/>
    <k n="Bevölkerung: Einkommensanteil an zweiter Stelle 20%" t="r"/>
    <k n="Bevölkerung: Erwerbsbeteiligung (%)" t="r"/>
    <k n="Bild" t="r"/>
    <k n="BIP" t="r"/>
    <k n="Börsenwert börsennotierter Unternehmen" t="r"/>
    <k n="Brutto-Grundschulbesuch (%)" t="r"/>
    <k n="Brutto-Universitätsbesuch (%)" t="r"/>
    <k n="Energieverbrauch fossiler Brennstoffe" t="r"/>
    <k n="Fläche" t="r"/>
    <k n="Fruchtbarkeitsrate" t="r"/>
    <k n="Geburtenrate" t="r"/>
    <k n="Gesamtsteuersatz" t="r"/>
    <k n="Gesundheitsausgaben aus eigener Tasche (%)" t="r"/>
    <k n="Größe der Streitkräfte" t="r"/>
    <k n="Größte Stadt" t="r"/>
    <k n="Hauptstadt/Großstadt" t="r"/>
    <k n="KLI" t="r"/>
    <k n="KLI-Änderung (%)" t="r"/>
    <k n="Kohlenstoffdioxid-Ausstoß" t="r"/>
    <k n="LearnMoreOnLink" t="r"/>
    <k n="Lebenserwartung" t="r"/>
    <k n="Müttersterblichkeit" t="r"/>
    <k n="Name" t="s"/>
    <k n="Nationalhymne" t="s"/>
    <k n="Offizielle Sprache" t="r"/>
    <k n="Offizieller Name" t="s"/>
    <k n="Säuglingssterblichkeit" t="r"/>
    <k n="Städtische Bevölkerung" t="r"/>
    <k n="Steuereinkommen (%)" t="r"/>
    <k n="Stromverbrauch" t="r"/>
    <k n="UniqueName" t="s"/>
    <k n="Unterteilungen" t="r"/>
    <k n="VDPID/VSID" t="s"/>
    <k n="Währungscode" t="s"/>
    <k n="Waldfläche (%)"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kürzung" t="s"/>
    <k n="Agrarland (%)" t="r"/>
    <k n="Anführer" t="r"/>
    <k n="Arbeitslosenrate" t="r"/>
    <k n="`Ärzte pro tausend" t="r"/>
    <k n="Aufrufcode" t="r"/>
    <k n="Benzinpreis" t="r"/>
    <k n="Beschreibung" t="s"/>
    <k n="Bevölkerung" t="r"/>
    <k n="Bevölkerung: Einkommensanteil am höchsten 10%" t="r"/>
    <k n="Bevölkerung: Einkommensanteil am höchsten 20%" t="r"/>
    <k n="Bevölkerung: Einkommensanteil am niedrigsten 10%" t="r"/>
    <k n="Bevölkerung: Einkommensanteil am niedrigsten 20%" t="r"/>
    <k n="Bevölkerung: Einkommensanteil an dritter Stelle 20%" t="r"/>
    <k n="Bevölkerung: Einkommensanteil an vierter Stelle 20%" t="r"/>
    <k n="Bevölkerung: Einkommensanteil an zweiter Stelle 20%" t="r"/>
    <k n="Bevölkerung: Erwerbsbeteiligung (%)" t="r"/>
    <k n="Bild" t="r"/>
    <k n="BIP" t="r"/>
    <k n="Brutto-Grundschulbesuch (%)" t="r"/>
    <k n="Brutto-Universitätsbesuch (%)" t="r"/>
    <k n="Energieverbrauch fossiler Brennstoffe" t="r"/>
    <k n="Fläche" t="r"/>
    <k n="Fruchtbarkeitsrate" t="r"/>
    <k n="Geburtenrate" t="r"/>
    <k n="Gesamtsteuersatz" t="r"/>
    <k n="Gesundheitsausgaben aus eigener Tasche (%)" t="r"/>
    <k n="Größe der Streitkräfte" t="r"/>
    <k n="Größte Stadt" t="r"/>
    <k n="Hauptstadt/Großstadt" t="r"/>
    <k n="KLI" t="r"/>
    <k n="KLI-Änderung (%)" t="r"/>
    <k n="Kohlenstoffdioxid-Ausstoß" t="r"/>
    <k n="LearnMoreOnLink" t="r"/>
    <k n="Lebenserwartung" t="r"/>
    <k n="Mindestlohn" t="r"/>
    <k n="Müttersterblichkeit" t="r"/>
    <k n="Name" t="s"/>
    <k n="Nationalhymne" t="s"/>
    <k n="Offizielle Sprache" t="r"/>
    <k n="Offizieller Name" t="s"/>
    <k n="Säuglingssterblichkeit" t="r"/>
    <k n="Städtische Bevölkerung" t="r"/>
    <k n="Steuereinkommen (%)" t="r"/>
    <k n="Stromverbrauch" t="r"/>
    <k n="UniqueName" t="s"/>
    <k n="Unterteilungen" t="r"/>
    <k n="VDPID/VSID" t="s"/>
    <k n="Währungscode" t="s"/>
    <k n="Waldfläche (%)" t="r"/>
    <k n="Zeitzone(n)" t="r"/>
  </s>
  <s t="_localImage">
    <k n="_rvRel:LocalImageIdentifier" t="i"/>
    <k n="CalcOrigin" t="i"/>
  </s>
</rvStructures>
</file>

<file path=xl/richData/rdsupportingpropertybag.xml><?xml version="1.0" encoding="utf-8"?>
<supportingPropertyBags xmlns="http://schemas.microsoft.com/office/spreadsheetml/2017/richdata2">
  <spbArrays count="7">
    <a count="65">
      <v t="s">%EntityServiceId</v>
      <v t="s">%IsRefreshable</v>
      <v t="s">_CanonicalPropertyNames</v>
      <v t="s">%EntityCulture</v>
      <v t="s">%EntityId</v>
      <v t="s">_Icon</v>
      <v t="s">_Provider</v>
      <v t="s">_Attribution</v>
      <v t="s">_Display</v>
      <v t="s">Name</v>
      <v t="s">_Format</v>
      <v t="s">Hauptstadt/Großstadt</v>
      <v t="s">Anführer</v>
      <v t="s">_SubLabel</v>
      <v t="s">Bevölkerung</v>
      <v t="s">Fläche</v>
      <v t="s">Abkürzung</v>
      <v t="s">BIP</v>
      <v t="s">Währungscode</v>
      <v t="s">Größte Stadt</v>
      <v t="s">Nationalhymne</v>
      <v t="s">Offizielle Sprache</v>
      <v t="s">Offizieller Name</v>
      <v t="s">Unterteilungen</v>
      <v t="s">Lebenserwartung</v>
      <v t="s">Geburtenrate</v>
      <v t="s">Fruchtbarkeitsrate</v>
      <v t="s">Säuglingssterblichkeit</v>
      <v t="s">Müttersterblichkeit</v>
      <v t="s">Städtische Bevölkerung</v>
      <v t="s">Agrarland (%)</v>
      <v t="s">Waldfläche (%)</v>
      <v t="s">Kohlenstoffdioxid-Ausstoß</v>
      <v t="s">Energieverbrauch fossiler Brennstoffe</v>
      <v t="s">Benzinpreis</v>
      <v t="s">Stromverbrauch</v>
      <v t="s">KLI</v>
      <v t="s">KLI-Änderung (%)</v>
      <v t="s">Bevölkerung: Einkommensanteil am höchsten 10%</v>
      <v t="s">Bevölkerung: Einkommensanteil am höchsten 20%</v>
      <v t="s">Bevölkerung: Einkommensanteil an zweiter Stelle 20%</v>
      <v t="s">Bevölkerung: Einkommensanteil an dritter Stelle 20%</v>
      <v t="s">Bevölkerung: Einkommensanteil an vierter Stelle 20%</v>
      <v t="s">Bevölkerung: Einkommensanteil am niedrigsten 20%</v>
      <v t="s">Bevölkerung: Einkommensanteil am niedrigsten 10%</v>
      <v t="s">Bevölkerung: Erwerbsbeteiligung (%)</v>
      <v t="s">Mindestlohn</v>
      <v t="s">Steuereinkommen (%)</v>
      <v t="s">Gesamtsteuersatz</v>
      <v t="s">Arbeitslosenrate</v>
      <v t="s">Börsenwert börsennotierter Unternehmen</v>
      <v t="s">Brutto-Grundschulbesuch (%)</v>
      <v t="s">Brutto-Universitätsbesuch (%)</v>
      <v t="s">Gesundheitsausgaben aus eigener Tasche (%)</v>
      <v t="s">`Ärzte pro tausend</v>
      <v t="s">Größe der Streitkräfte</v>
      <v t="s">Zeitzone(n)</v>
      <v t="s">Aufrufcode</v>
      <v t="s">_Flags</v>
      <v t="s">VDPID/VSID</v>
      <v t="s">UniqueName</v>
      <v t="s">_DisplayString</v>
      <v t="s">LearnMoreOnLink</v>
      <v t="s">Bild</v>
      <v t="s">Beschreibung</v>
    </a>
    <a count="30">
      <v t="s">%EntityServiceId</v>
      <v t="s">%IsRefreshable</v>
      <v t="s">_CanonicalPropertyNames</v>
      <v t="s">%EntityCulture</v>
      <v t="s">%EntityId</v>
      <v t="s">_Icon</v>
      <v t="s">_Provider</v>
      <v t="s">_Attribution</v>
      <v t="s">_Display</v>
      <v t="s">Name</v>
      <v t="s">_Format</v>
      <v t="s">Hauptstadt/Großstadt</v>
      <v t="s">Anführer</v>
      <v t="s">Land/Region</v>
      <v t="s">_SubLabel</v>
      <v t="s">Bevölkerung</v>
      <v t="s">Fläche</v>
      <v t="s">Abkürzung</v>
      <v t="s">Größte Stadt</v>
      <v t="s">Offizielle Sprache</v>
      <v t="s">Haushalte</v>
      <v t="s">Wohneinheiten</v>
      <v t="s">Personen pro Haushalt</v>
      <v t="s">_Flags</v>
      <v t="s">VDPID/VSID</v>
      <v t="s">UniqueName</v>
      <v t="s">_DisplayString</v>
      <v t="s">LearnMoreOnLink</v>
      <v t="s">Bild</v>
      <v t="s">Beschreibung</v>
    </a>
    <a count="31">
      <v t="s">%EntityServiceId</v>
      <v t="s">%IsRefreshable</v>
      <v t="s">_CanonicalPropertyNames</v>
      <v t="s">%EntityCulture</v>
      <v t="s">%EntityId</v>
      <v t="s">_Icon</v>
      <v t="s">_Provider</v>
      <v t="s">_Attribution</v>
      <v t="s">_Display</v>
      <v t="s">Name</v>
      <v t="s">_Format</v>
      <v t="s">Hauptstadt/Großstadt</v>
      <v t="s">Anführer</v>
      <v t="s">Land/Region</v>
      <v t="s">_SubLabel</v>
      <v t="s">Bevölkerung</v>
      <v t="s">Fläche</v>
      <v t="s">Abkürzung</v>
      <v t="s">Größte Stadt</v>
      <v t="s">Offizielle Sprache</v>
      <v t="s">Haushalte</v>
      <v t="s">Wohneinheiten</v>
      <v t="s">Personen pro Haushalt</v>
      <v t="s">Zeitzone(n)</v>
      <v t="s">_Flags</v>
      <v t="s">VDPID/VSID</v>
      <v t="s">UniqueName</v>
      <v t="s">_DisplayString</v>
      <v t="s">LearnMoreOnLink</v>
      <v t="s">Bild</v>
      <v t="s">Beschreibung</v>
    </a>
    <a count="64">
      <v t="s">%EntityServiceId</v>
      <v t="s">%IsRefreshable</v>
      <v t="s">_CanonicalPropertyNames</v>
      <v t="s">%EntityCulture</v>
      <v t="s">%EntityId</v>
      <v t="s">_Icon</v>
      <v t="s">_Provider</v>
      <v t="s">_Attribution</v>
      <v t="s">_Display</v>
      <v t="s">Name</v>
      <v t="s">_Format</v>
      <v t="s">Hauptstadt/Großstadt</v>
      <v t="s">Anführer</v>
      <v t="s">_SubLabel</v>
      <v t="s">Bevölkerung</v>
      <v t="s">Fläche</v>
      <v t="s">Abkürzung</v>
      <v t="s">BIP</v>
      <v t="s">Währungscode</v>
      <v t="s">Größte Stadt</v>
      <v t="s">Nationalhymne</v>
      <v t="s">Offizielle Sprache</v>
      <v t="s">Offizieller Name</v>
      <v t="s">Unterteilungen</v>
      <v t="s">Lebenserwartung</v>
      <v t="s">Geburtenrate</v>
      <v t="s">Fruchtbarkeitsrate</v>
      <v t="s">Säuglingssterblichkeit</v>
      <v t="s">Müttersterblichkeit</v>
      <v t="s">Städtische Bevölkerung</v>
      <v t="s">Agrarland (%)</v>
      <v t="s">Waldfläche (%)</v>
      <v t="s">Kohlenstoffdioxid-Ausstoß</v>
      <v t="s">Energieverbrauch fossiler Brennstoffe</v>
      <v t="s">Benzinpreis</v>
      <v t="s">Stromverbrauch</v>
      <v t="s">KLI</v>
      <v t="s">KLI-Änderung (%)</v>
      <v t="s">Bevölkerung: Einkommensanteil am höchsten 10%</v>
      <v t="s">Bevölkerung: Einkommensanteil am höchsten 20%</v>
      <v t="s">Bevölkerung: Einkommensanteil an zweiter Stelle 20%</v>
      <v t="s">Bevölkerung: Einkommensanteil an dritter Stelle 20%</v>
      <v t="s">Bevölkerung: Einkommensanteil an vierter Stelle 20%</v>
      <v t="s">Bevölkerung: Einkommensanteil am niedrigsten 20%</v>
      <v t="s">Bevölkerung: Einkommensanteil am niedrigsten 10%</v>
      <v t="s">Bevölkerung: Erwerbsbeteiligung (%)</v>
      <v t="s">Steuereinkommen (%)</v>
      <v t="s">Gesamtsteuersatz</v>
      <v t="s">Arbeitslosenrate</v>
      <v t="s">Börsenwert börsennotierter Unternehmen</v>
      <v t="s">Brutto-Grundschulbesuch (%)</v>
      <v t="s">Brutto-Universitätsbesuch (%)</v>
      <v t="s">Gesundheitsausgaben aus eigener Tasche (%)</v>
      <v t="s">`Ärzte pro tausend</v>
      <v t="s">Größe der Streitkräfte</v>
      <v t="s">Zeitzone(n)</v>
      <v t="s">Aufrufcode</v>
      <v t="s">_Flags</v>
      <v t="s">VDPID/VSID</v>
      <v t="s">UniqueName</v>
      <v t="s">_DisplayString</v>
      <v t="s">LearnMoreOnLink</v>
      <v t="s">Bild</v>
      <v t="s">Beschreibung</v>
    </a>
    <a count="64">
      <v t="s">%EntityServiceId</v>
      <v t="s">%IsRefreshable</v>
      <v t="s">_CanonicalPropertyNames</v>
      <v t="s">%EntityCulture</v>
      <v t="s">%EntityId</v>
      <v t="s">_Icon</v>
      <v t="s">_Provider</v>
      <v t="s">_Attribution</v>
      <v t="s">_Display</v>
      <v t="s">Name</v>
      <v t="s">_Format</v>
      <v t="s">Hauptstadt/Großstadt</v>
      <v t="s">Anführer</v>
      <v t="s">_SubLabel</v>
      <v t="s">Bevölkerung</v>
      <v t="s">Fläche</v>
      <v t="s">Abkürzung</v>
      <v t="s">BIP</v>
      <v t="s">Währungscode</v>
      <v t="s">Größte Stadt</v>
      <v t="s">Nationalhymne</v>
      <v t="s">Offizielle Sprache</v>
      <v t="s">Offizieller Name</v>
      <v t="s">Unterteilungen</v>
      <v t="s">Lebenserwartung</v>
      <v t="s">Geburtenrate</v>
      <v t="s">Fruchtbarkeitsrate</v>
      <v t="s">Säuglingssterblichkeit</v>
      <v t="s">Müttersterblichkeit</v>
      <v t="s">Städtische Bevölkerung</v>
      <v t="s">Agrarland (%)</v>
      <v t="s">Waldfläche (%)</v>
      <v t="s">Kohlenstoffdioxid-Ausstoß</v>
      <v t="s">Energieverbrauch fossiler Brennstoffe</v>
      <v t="s">Benzinpreis</v>
      <v t="s">Stromverbrauch</v>
      <v t="s">KLI</v>
      <v t="s">KLI-Änderung (%)</v>
      <v t="s">Bevölkerung: Einkommensanteil am höchsten 10%</v>
      <v t="s">Bevölkerung: Einkommensanteil am höchsten 20%</v>
      <v t="s">Bevölkerung: Einkommensanteil an zweiter Stelle 20%</v>
      <v t="s">Bevölkerung: Einkommensanteil an dritter Stelle 20%</v>
      <v t="s">Bevölkerung: Einkommensanteil an vierter Stelle 20%</v>
      <v t="s">Bevölkerung: Einkommensanteil am niedrigsten 20%</v>
      <v t="s">Bevölkerung: Einkommensanteil am niedrigsten 10%</v>
      <v t="s">Bevölkerung: Erwerbsbeteiligung (%)</v>
      <v t="s">Mindestlohn</v>
      <v t="s">Steuereinkommen (%)</v>
      <v t="s">Gesamtsteuersatz</v>
      <v t="s">Arbeitslosenrate</v>
      <v t="s">Börsenwert börsennotierter Unternehmen</v>
      <v t="s">Brutto-Grundschulbesuch (%)</v>
      <v t="s">Brutto-Universitätsbesuch (%)</v>
      <v t="s">Gesundheitsausgaben aus eigener Tasche (%)</v>
      <v t="s">`Ärzte pro tausend</v>
      <v t="s">Größe der Streitkräfte</v>
      <v t="s">Aufrufcode</v>
      <v t="s">_Flags</v>
      <v t="s">VDPID/VSID</v>
      <v t="s">UniqueName</v>
      <v t="s">_DisplayString</v>
      <v t="s">LearnMoreOnLink</v>
      <v t="s">Bild</v>
      <v t="s">Beschreibung</v>
    </a>
    <a count="63">
      <v t="s">%EntityServiceId</v>
      <v t="s">%IsRefreshable</v>
      <v t="s">_CanonicalPropertyNames</v>
      <v t="s">%EntityCulture</v>
      <v t="s">%EntityId</v>
      <v t="s">_Icon</v>
      <v t="s">_Provider</v>
      <v t="s">_Attribution</v>
      <v t="s">_Display</v>
      <v t="s">Name</v>
      <v t="s">_Format</v>
      <v t="s">Hauptstadt/Großstadt</v>
      <v t="s">Anführer</v>
      <v t="s">_SubLabel</v>
      <v t="s">Bevölkerung</v>
      <v t="s">Fläche</v>
      <v t="s">Abkürzung</v>
      <v t="s">BIP</v>
      <v t="s">Währungscode</v>
      <v t="s">Größte Stadt</v>
      <v t="s">Nationalhymne</v>
      <v t="s">Offizielle Sprache</v>
      <v t="s">Offizieller Name</v>
      <v t="s">Unterteilungen</v>
      <v t="s">Lebenserwartung</v>
      <v t="s">Geburtenrate</v>
      <v t="s">Fruchtbarkeitsrate</v>
      <v t="s">Säuglingssterblichkeit</v>
      <v t="s">Müttersterblichkeit</v>
      <v t="s">Städtische Bevölkerung</v>
      <v t="s">Agrarland (%)</v>
      <v t="s">Waldfläche (%)</v>
      <v t="s">Kohlenstoffdioxid-Ausstoß</v>
      <v t="s">Energieverbrauch fossiler Brennstoffe</v>
      <v t="s">Benzinpreis</v>
      <v t="s">Stromverbrauch</v>
      <v t="s">KLI</v>
      <v t="s">KLI-Änderung (%)</v>
      <v t="s">Bevölkerung: Einkommensanteil am höchsten 10%</v>
      <v t="s">Bevölkerung: Einkommensanteil am höchsten 20%</v>
      <v t="s">Bevölkerung: Einkommensanteil an zweiter Stelle 20%</v>
      <v t="s">Bevölkerung: Einkommensanteil an dritter Stelle 20%</v>
      <v t="s">Bevölkerung: Einkommensanteil an vierter Stelle 20%</v>
      <v t="s">Bevölkerung: Einkommensanteil am niedrigsten 20%</v>
      <v t="s">Bevölkerung: Einkommensanteil am niedrigsten 10%</v>
      <v t="s">Bevölkerung: Erwerbsbeteiligung (%)</v>
      <v t="s">Steuereinkommen (%)</v>
      <v t="s">Gesamtsteuersatz</v>
      <v t="s">Arbeitslosenrate</v>
      <v t="s">Börsenwert börsennotierter Unternehmen</v>
      <v t="s">Brutto-Grundschulbesuch (%)</v>
      <v t="s">Brutto-Universitätsbesuch (%)</v>
      <v t="s">Gesundheitsausgaben aus eigener Tasche (%)</v>
      <v t="s">`Ärzte pro tausend</v>
      <v t="s">Größe der Streitkräfte</v>
      <v t="s">Aufrufcode</v>
      <v t="s">_Flags</v>
      <v t="s">VDPID/VSID</v>
      <v t="s">UniqueName</v>
      <v t="s">_DisplayString</v>
      <v t="s">LearnMoreOnLink</v>
      <v t="s">Bild</v>
      <v t="s">Beschreibung</v>
    </a>
    <a count="64">
      <v t="s">%EntityServiceId</v>
      <v t="s">%IsRefreshable</v>
      <v t="s">_CanonicalPropertyNames</v>
      <v t="s">%EntityCulture</v>
      <v t="s">%EntityId</v>
      <v t="s">_Icon</v>
      <v t="s">_Provider</v>
      <v t="s">_Attribution</v>
      <v t="s">_Display</v>
      <v t="s">Name</v>
      <v t="s">_Format</v>
      <v t="s">Hauptstadt/Großstadt</v>
      <v t="s">Anführer</v>
      <v t="s">_SubLabel</v>
      <v t="s">Bevölkerung</v>
      <v t="s">Fläche</v>
      <v t="s">Abkürzung</v>
      <v t="s">BIP</v>
      <v t="s">Währungscode</v>
      <v t="s">Größte Stadt</v>
      <v t="s">Nationalhymne</v>
      <v t="s">Offizielle Sprache</v>
      <v t="s">Offizieller Name</v>
      <v t="s">Unterteilungen</v>
      <v t="s">Lebenserwartung</v>
      <v t="s">Geburtenrate</v>
      <v t="s">Fruchtbarkeitsrate</v>
      <v t="s">Säuglingssterblichkeit</v>
      <v t="s">Müttersterblichkeit</v>
      <v t="s">Städtische Bevölkerung</v>
      <v t="s">Agrarland (%)</v>
      <v t="s">Waldfläche (%)</v>
      <v t="s">Kohlenstoffdioxid-Ausstoß</v>
      <v t="s">Energieverbrauch fossiler Brennstoffe</v>
      <v t="s">Benzinpreis</v>
      <v t="s">Stromverbrauch</v>
      <v t="s">KLI</v>
      <v t="s">KLI-Änderung (%)</v>
      <v t="s">Bevölkerung: Einkommensanteil am höchsten 10%</v>
      <v t="s">Bevölkerung: Einkommensanteil am höchsten 20%</v>
      <v t="s">Bevölkerung: Einkommensanteil an zweiter Stelle 20%</v>
      <v t="s">Bevölkerung: Einkommensanteil an dritter Stelle 20%</v>
      <v t="s">Bevölkerung: Einkommensanteil an vierter Stelle 20%</v>
      <v t="s">Bevölkerung: Einkommensanteil am niedrigsten 20%</v>
      <v t="s">Bevölkerung: Einkommensanteil am niedrigsten 10%</v>
      <v t="s">Bevölkerung: Erwerbsbeteiligung (%)</v>
      <v t="s">Mindestlohn</v>
      <v t="s">Steuereinkommen (%)</v>
      <v t="s">Gesamtsteuersatz</v>
      <v t="s">Arbeitslosenrate</v>
      <v t="s">Brutto-Grundschulbesuch (%)</v>
      <v t="s">Brutto-Universitätsbesuch (%)</v>
      <v t="s">Gesundheitsausgaben aus eigener Tasche (%)</v>
      <v t="s">`Ärzte pro tausend</v>
      <v t="s">Größe der Streitkräfte</v>
      <v t="s">Zeitzone(n)</v>
      <v t="s">Aufrufcode</v>
      <v t="s">_Flags</v>
      <v t="s">VDPID/VSID</v>
      <v t="s">UniqueName</v>
      <v t="s">_DisplayString</v>
      <v t="s">LearnMoreOnLink</v>
      <v t="s">Bild</v>
      <v t="s">Beschreibung</v>
    </a>
  </spbArrays>
  <spbData count="178">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data.worldbank.org	</v>
      <v xml:space="preserve">	</v>
      <v xml:space="preserve">http://data.worldbank.org/indicator/FP.CPI.TOTL	</v>
      <v xml:space="preserve">	</v>
    </spb>
    <spb s="0">
      <v xml:space="preserve">Wikipedia	</v>
      <v xml:space="preserve">CC BY-SA 3.0	</v>
      <v xml:space="preserve">https://de.wikipedia.org/wiki/Deutschland	</v>
      <v xml:space="preserve">https://creativecommons.org/licenses/by-sa/3.0	</v>
    </spb>
    <spb s="0">
      <v xml:space="preserve">Wikipedia	</v>
      <v xml:space="preserve">CC-BY-SA	</v>
      <v xml:space="preserve">http://en.wikipedia.org/wiki/Germany	</v>
      <v xml:space="preserve">http://creativecommons.org/licenses/by-sa/3.0/	</v>
    </spb>
    <spb s="0">
      <v xml:space="preserve">data.worldbank.org	</v>
      <v xml:space="preserve">	</v>
      <v xml:space="preserve">http://data.worldbank.org/indicator/SP.DYN.CBRT.IN	</v>
      <v xml:space="preserve">	</v>
    </spb>
    <spb s="0">
      <v xml:space="preserve">Cia	</v>
      <v xml:space="preserve">	</v>
      <v xml:space="preserve">https://www.cia.gov/library/publications/the-world-factbook/geos/gm.html?Transportation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
      <v>0</v>
      <v>1</v>
      <v>2</v>
      <v>2</v>
      <v>3</v>
      <v>2</v>
      <v>2</v>
      <v>0</v>
      <v>2</v>
      <v>3</v>
      <v>2</v>
      <v>4</v>
      <v>2</v>
      <v>2</v>
      <v>5</v>
      <v>2</v>
      <v>6</v>
      <v>5</v>
      <v>7</v>
      <v>5</v>
      <v>5</v>
      <v>5</v>
      <v>2</v>
      <v>8</v>
      <v>9</v>
      <v>10</v>
      <v>5</v>
      <v>2</v>
      <v>11</v>
      <v>12</v>
      <v>13</v>
      <v>14</v>
      <v>5</v>
      <v>5</v>
      <v>15</v>
      <v>5</v>
      <v>0</v>
      <v>5</v>
      <v>5</v>
      <v>5</v>
      <v>5</v>
      <v>5</v>
      <v>5</v>
      <v>5</v>
      <v>5</v>
    </spb>
    <spb s="2">
      <v>GDP</v>
      <v>CPI</v>
      <v>Image</v>
      <v>Name</v>
      <v>Area</v>
      <v>Abbreviation</v>
      <v>Calling code</v>
      <v>UniqueName</v>
      <v>VDPID/VSID</v>
      <v>Gasoline price</v>
      <v>Population</v>
      <v>Minimum wage</v>
      <v>Description</v>
      <v>Birth rate</v>
      <v>Largest city</v>
      <v>Currency code</v>
      <v>Agricultural land (%)</v>
      <v>National anthem</v>
      <v>Electric power consumption</v>
      <v>Forested area (%)</v>
      <v>LearnMoreOnLink</v>
      <v>Life expectancy</v>
      <v>Unemployment rate</v>
      <v>Total tax rate</v>
      <v>CPI Change (%)</v>
      <v>Official name</v>
      <v>Physicians per thousand</v>
      <v>Fertility rate</v>
      <v>Maternal mortality ratio</v>
      <v>Tax revenue (%)</v>
      <v>Capital/Major City</v>
      <v>Armed forces size</v>
      <v>Urban population</v>
      <v>Infant mortality</v>
      <v>Carbon dioxide emissions</v>
      <v>Gross primary education enrollment (%)</v>
      <v>Gross tertiary education enrollment (%)</v>
      <v>Population: Labor force participation (%)</v>
      <v>Fossil fuel energy consumption</v>
      <v>Market cap of listed companies</v>
      <v>Out of pocket health expenditure (%)</v>
      <v>Population: Income share highest 10%</v>
      <v>Population: Income share highest 20%</v>
      <v>Population: Income share lowest 10%</v>
      <v>Population: Income share lowest 20%</v>
      <v>Population: Income share third 20%</v>
      <v>Population: Income share fourth 20%</v>
      <v>Population: Income share second 20%</v>
    </spb>
    <spb s="3">
      <v>0</v>
      <v>Name</v>
      <v>LearnMoreOnLink</v>
    </spb>
    <spb s="4">
      <v>0</v>
      <v>0</v>
      <v>0</v>
    </spb>
    <spb s="5">
      <v>19</v>
      <v>19</v>
      <v>19</v>
    </spb>
    <spb s="6">
      <v>1</v>
      <v>2</v>
    </spb>
    <spb s="7">
      <v>https://www.bing.com</v>
      <v>https://www.bing.com/th?id=Ga%5Cbing_yt.png&amp;w=100&amp;h=40&amp;c=0&amp;pid=0.1</v>
      <v>Unterstützt von Bing</v>
    </spb>
    <spb s="8">
      <v>2019</v>
      <v>2019</v>
      <v>Quadratkilometer</v>
      <v>pro Liter (2016)</v>
      <v>2022</v>
      <v>pro Tausend (2018)</v>
      <v>2016</v>
      <v>kWh (2014)</v>
      <v>2016</v>
      <v>Jahre (2018)</v>
      <v>2019</v>
      <v>2019</v>
      <v>2019</v>
      <v>2018</v>
      <v>2017</v>
      <v>Todesfälle pro 100.000 (2017)</v>
      <v>2018</v>
      <v>2017</v>
      <v>2019</v>
      <v>pro Tausend (2018)</v>
      <v>Kilotonnen pro Jahr (2016)</v>
      <v>2017</v>
      <v>2017</v>
      <v>2019</v>
      <v>2015</v>
      <v>2019</v>
      <v>2015</v>
      <v>2016</v>
      <v>2016</v>
      <v>2016</v>
      <v>2016</v>
      <v>2016</v>
      <v>2016</v>
      <v>2016</v>
    </spb>
    <spb s="9">
      <v>3</v>
    </spb>
    <spb s="9">
      <v>4</v>
    </spb>
    <spb s="9">
      <v>5</v>
    </spb>
    <spb s="9">
      <v>6</v>
    </spb>
    <spb s="9">
      <v>7</v>
    </spb>
    <spb s="9">
      <v>8</v>
    </spb>
    <spb s="9">
      <v>9</v>
    </spb>
    <spb s="9">
      <v>10</v>
    </spb>
    <spb s="9">
      <v>11</v>
    </spb>
    <spb s="0">
      <v xml:space="preserve">Wikipedia	</v>
      <v xml:space="preserve">CC BY-SA 3.0	</v>
      <v xml:space="preserve">https://de.wikipedia.org/wiki/Schottland	</v>
      <v xml:space="preserve">https://creativecommons.org/licenses/by-sa/3.0	</v>
    </spb>
    <spb s="0">
      <v xml:space="preserve">Wikipedia	</v>
      <v xml:space="preserve">CC-BY-SA	</v>
      <v xml:space="preserve">http://en.wikipedia.org/wiki/Scotland	</v>
      <v xml:space="preserve">http://creativecommons.org/licenses/by-sa/3.0/	</v>
    </spb>
    <spb s="0">
      <v xml:space="preserve">ons.gov.uk	</v>
      <v xml:space="preserve">	</v>
      <v xml:space="preserve">https://www.ons.gov.uk/file?uri=/peoplepopulationandcommunity/populationandmigration/populationestimates/datasets/populationestimatesforukenglandandwalesscotlandandnorthernireland/mid2012tomid2016/ukmidyearestimates20122016.xls	</v>
      <v xml:space="preserve">	</v>
    </spb>
    <spb s="10">
      <v>33</v>
      <v>33</v>
      <v>34</v>
      <v>35</v>
      <v>33</v>
      <v>33</v>
      <v>33</v>
      <v>33</v>
      <v>33</v>
      <v>35</v>
      <v>33</v>
      <v>35</v>
    </spb>
    <spb s="11">
      <v>Image</v>
      <v>Name</v>
      <v>Area</v>
      <v>Abbreviation</v>
      <v>Households</v>
      <v>UniqueName</v>
      <v>VDPID/VSID</v>
      <v>Population</v>
      <v>Country/region</v>
      <v>Description</v>
      <v>Largest city</v>
      <v>Housing units</v>
      <v>LearnMoreOnLink</v>
      <v>Capital/Major City</v>
      <v>Persons per household</v>
    </spb>
    <spb s="3">
      <v>1</v>
      <v>Name</v>
      <v>LearnMoreOnLink</v>
    </spb>
    <spb s="12">
      <v>Quadratkilometer</v>
      <v>2011</v>
      <v>2016</v>
      <v>2011</v>
      <v>2011</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Wikipedia	</v>
      <v xml:space="preserve">CC BY-SA 3.0	</v>
      <v xml:space="preserve">https://de.wikipedia.org/wiki/Vereinigtes_K%C3%B6nigreich	</v>
      <v xml:space="preserve">https://creativecommons.org/licenses/by-sa/3.0	</v>
    </spb>
    <spb s="0">
      <v xml:space="preserve">Wikipedia	</v>
      <v xml:space="preserve">CC-BY-SA	</v>
      <v xml:space="preserve">http://en.wikipedia.org/wiki/United_Kingdom	</v>
      <v xml:space="preserve">http://creativecommons.org/licenses/by-sa/3.0/	</v>
    </spb>
    <spb s="0">
      <v xml:space="preserve">Cia	</v>
      <v xml:space="preserve">	</v>
      <v xml:space="preserve">https://www.cia.gov/library/publications/the-world-factbook/geos/uk.html?Transportation	</v>
      <v xml:space="preserve">	</v>
    </spb>
    <spb s="1">
      <v>40</v>
      <v>1</v>
      <v>41</v>
      <v>41</v>
      <v>42</v>
      <v>41</v>
      <v>41</v>
      <v>40</v>
      <v>41</v>
      <v>42</v>
      <v>41</v>
      <v>4</v>
      <v>41</v>
      <v>41</v>
      <v>43</v>
      <v>41</v>
      <v>6</v>
      <v>43</v>
      <v>7</v>
      <v>43</v>
      <v>43</v>
      <v>43</v>
      <v>41</v>
      <v>8</v>
      <v>9</v>
      <v>10</v>
      <v>43</v>
      <v>41</v>
      <v>11</v>
      <v>12</v>
      <v>13</v>
      <v>14</v>
      <v>43</v>
      <v>43</v>
      <v>15</v>
      <v>43</v>
      <v>40</v>
      <v>43</v>
      <v>43</v>
      <v>43</v>
      <v>43</v>
      <v>43</v>
      <v>43</v>
      <v>43</v>
      <v>43</v>
    </spb>
    <spb s="8">
      <v>2019</v>
      <v>2019</v>
      <v>Quadratkilometer</v>
      <v>pro Liter (2016)</v>
      <v>2022</v>
      <v>pro Tausend (2018)</v>
      <v>2016</v>
      <v>kWh (2014)</v>
      <v>2016</v>
      <v>Jahre (2018)</v>
      <v>2019</v>
      <v>2019</v>
      <v>2019</v>
      <v>2018</v>
      <v>2018</v>
      <v>Todesfälle pro 100.000 (2017)</v>
      <v>2018</v>
      <v>2017</v>
      <v>2019</v>
      <v>pro Tausend (2018)</v>
      <v>Kilotonnen pro Jahr (2016)</v>
      <v>2017</v>
      <v>2017</v>
      <v>2019</v>
      <v>2015</v>
      <v>2008</v>
      <v>2015</v>
      <v>2016</v>
      <v>2016</v>
      <v>2016</v>
      <v>2016</v>
      <v>2016</v>
      <v>2016</v>
      <v>2016</v>
    </spb>
    <spb s="0">
      <v xml:space="preserve">Wikipedia	</v>
      <v xml:space="preserve">CC BY-SA 3.0	</v>
      <v xml:space="preserve">https://de.wikipedia.org/wiki/England	</v>
      <v xml:space="preserve">https://creativecommons.org/licenses/by-sa/3.0	</v>
    </spb>
    <spb s="0">
      <v xml:space="preserve">Wikipedia	</v>
      <v xml:space="preserve">CC-BY-SA	</v>
      <v xml:space="preserve">http://en.wikipedia.org/wiki/England	</v>
      <v xml:space="preserve">http://creativecommons.org/licenses/by-sa/3.0/	</v>
    </spb>
    <spb s="10">
      <v>46</v>
      <v>46</v>
      <v>47</v>
      <v>35</v>
      <v>46</v>
      <v>46</v>
      <v>46</v>
      <v>46</v>
      <v>46</v>
      <v>35</v>
      <v>46</v>
      <v>35</v>
    </spb>
    <spb s="3">
      <v>2</v>
      <v>Name</v>
      <v>LearnMoreOnLink</v>
    </spb>
    <spb s="12">
      <v>Quadratkilometer</v>
      <v>2011</v>
      <v>2022</v>
      <v>2011</v>
      <v>2011</v>
    </spb>
    <spb s="0">
      <v xml:space="preserve">Wikipedia	Cia	travel.state.gov	</v>
      <v xml:space="preserve">CC-BY-SA			</v>
      <v xml:space="preserve">http://en.wikipedia.org/wiki/Hungary	https://www.cia.gov/library/publications/the-world-factbook/geos/hu.html?Transportation	https://travel.state.gov/content/travel/en/international-travel/International-Travel-Country-Information-Pages/Hungary.html	</v>
      <v xml:space="preserve">http://creativecommons.org/licenses/by-sa/3.0/			</v>
    </spb>
    <spb s="0">
      <v xml:space="preserve">Wikipedia	</v>
      <v xml:space="preserve">CC BY-SA 3.0	</v>
      <v xml:space="preserve">https://de.wikipedia.org/wiki/Ungarn	</v>
      <v xml:space="preserve">https://creativecommons.org/licenses/by-sa/3.0	</v>
    </spb>
    <spb s="0">
      <v xml:space="preserve">Wikipedia	</v>
      <v xml:space="preserve">CC-BY-SA	</v>
      <v xml:space="preserve">http://en.wikipedia.org/wiki/Hungary	</v>
      <v xml:space="preserve">http://creativecommons.org/licenses/by-sa/3.0/	</v>
    </spb>
    <spb s="0">
      <v xml:space="preserve">Cia	</v>
      <v xml:space="preserve">	</v>
      <v xml:space="preserve">https://www.cia.gov/library/publications/the-world-factbook/geos/hu.html?Transportation	</v>
      <v xml:space="preserve">	</v>
    </spb>
    <spb s="1">
      <v>51</v>
      <v>1</v>
      <v>52</v>
      <v>52</v>
      <v>53</v>
      <v>52</v>
      <v>52</v>
      <v>51</v>
      <v>52</v>
      <v>53</v>
      <v>52</v>
      <v>4</v>
      <v>52</v>
      <v>52</v>
      <v>54</v>
      <v>52</v>
      <v>6</v>
      <v>54</v>
      <v>7</v>
      <v>54</v>
      <v>54</v>
      <v>54</v>
      <v>52</v>
      <v>8</v>
      <v>9</v>
      <v>10</v>
      <v>54</v>
      <v>52</v>
      <v>11</v>
      <v>12</v>
      <v>13</v>
      <v>14</v>
      <v>54</v>
      <v>54</v>
      <v>15</v>
      <v>54</v>
      <v>51</v>
      <v>54</v>
      <v>54</v>
      <v>54</v>
      <v>54</v>
      <v>54</v>
      <v>54</v>
      <v>54</v>
      <v>54</v>
    </spb>
    <spb s="8">
      <v>2019</v>
      <v>2019</v>
      <v>Quadratkilometer</v>
      <v>pro Liter (2016)</v>
      <v>2022</v>
      <v>pro Tausend (2018)</v>
      <v>2016</v>
      <v>kWh (2014)</v>
      <v>2016</v>
      <v>Jahre (2018)</v>
      <v>2019</v>
      <v>2019</v>
      <v>2019</v>
      <v>2018</v>
      <v>2018</v>
      <v>Todesfälle pro 100.000 (2017)</v>
      <v>2018</v>
      <v>2017</v>
      <v>2019</v>
      <v>pro Tausend (2018)</v>
      <v>Kilotonnen pro Jahr (2016)</v>
      <v>2017</v>
      <v>2017</v>
      <v>2019</v>
      <v>2015</v>
      <v>2019</v>
      <v>2015</v>
      <v>2017</v>
      <v>2017</v>
      <v>2017</v>
      <v>2017</v>
      <v>2017</v>
      <v>2017</v>
      <v>2017</v>
    </spb>
    <spb s="0">
      <v xml:space="preserve">Wikipedia	Cia	travel.state.gov	</v>
      <v xml:space="preserve">CC-BY-SA			</v>
      <v xml:space="preserve">http://en.wikipedia.org/wiki/Switzerland	https://www.cia.gov/library/publications/the-world-factbook/geos/sz.html?Transportation	https://travel.state.gov/content/travel/en/international-travel/International-Travel-Country-Information-Pages/Switzerland.html.html	</v>
      <v xml:space="preserve">http://creativecommons.org/licenses/by-sa/3.0/			</v>
    </spb>
    <spb s="0">
      <v xml:space="preserve">Wikipedia	</v>
      <v xml:space="preserve">CC BY-SA 3.0	</v>
      <v xml:space="preserve">https://de.wikipedia.org/wiki/Schweiz	</v>
      <v xml:space="preserve">https://creativecommons.org/licenses/by-sa/3.0	</v>
    </spb>
    <spb s="0">
      <v xml:space="preserve">Wikipedia	</v>
      <v xml:space="preserve">CC-BY-SA	</v>
      <v xml:space="preserve">http://en.wikipedia.org/wiki/Switzerland	</v>
      <v xml:space="preserve">http://creativecommons.org/licenses/by-sa/3.0/	</v>
    </spb>
    <spb s="0">
      <v xml:space="preserve">Cia	</v>
      <v xml:space="preserve">	</v>
      <v xml:space="preserve">https://www.cia.gov/library/publications/the-world-factbook/geos/sz.html?Transportation	</v>
      <v xml:space="preserve">	</v>
    </spb>
    <spb s="13">
      <v>57</v>
      <v>1</v>
      <v>58</v>
      <v>58</v>
      <v>59</v>
      <v>58</v>
      <v>58</v>
      <v>57</v>
      <v>58</v>
      <v>58</v>
      <v>4</v>
      <v>58</v>
      <v>58</v>
      <v>60</v>
      <v>58</v>
      <v>6</v>
      <v>60</v>
      <v>7</v>
      <v>60</v>
      <v>60</v>
      <v>60</v>
      <v>58</v>
      <v>8</v>
      <v>9</v>
      <v>10</v>
      <v>60</v>
      <v>58</v>
      <v>11</v>
      <v>12</v>
      <v>13</v>
      <v>14</v>
      <v>60</v>
      <v>60</v>
      <v>15</v>
      <v>60</v>
      <v>57</v>
      <v>60</v>
      <v>60</v>
      <v>60</v>
      <v>60</v>
      <v>60</v>
      <v>60</v>
      <v>60</v>
      <v>60</v>
    </spb>
    <spb s="14">
      <v>GDP</v>
      <v>CPI</v>
      <v>Image</v>
      <v>Name</v>
      <v>Area</v>
      <v>Abbreviation</v>
      <v>Calling code</v>
      <v>UniqueName</v>
      <v>VDPID/VSID</v>
      <v>Gasoline price</v>
      <v>Population</v>
      <v>Description</v>
      <v>Birth rate</v>
      <v>Largest city</v>
      <v>Currency code</v>
      <v>Agricultural land (%)</v>
      <v>National anthem</v>
      <v>Electric power consumption</v>
      <v>Forested area (%)</v>
      <v>LearnMoreOnLink</v>
      <v>Life expectancy</v>
      <v>Unemployment rate</v>
      <v>Total tax rate</v>
      <v>CPI Change (%)</v>
      <v>Official name</v>
      <v>Physicians per thousand</v>
      <v>Fertility rate</v>
      <v>Maternal mortality ratio</v>
      <v>Tax revenue (%)</v>
      <v>Capital/Major City</v>
      <v>Armed forces size</v>
      <v>Urban population</v>
      <v>Infant mortality</v>
      <v>Carbon dioxide emissions</v>
      <v>Gross primary education enrollment (%)</v>
      <v>Gross tertiary education enrollment (%)</v>
      <v>Population: Labor force participation (%)</v>
      <v>Fossil fuel energy consumption</v>
      <v>Market cap of listed companies</v>
      <v>Out of pocket health expenditure (%)</v>
      <v>Population: Income share highest 10%</v>
      <v>Population: Income share highest 20%</v>
      <v>Population: Income share lowest 10%</v>
      <v>Population: Income share lowest 20%</v>
      <v>Population: Income share third 20%</v>
      <v>Population: Income share fourth 20%</v>
      <v>Population: Income share second 20%</v>
    </spb>
    <spb s="3">
      <v>3</v>
      <v>Name</v>
      <v>LearnMoreOnLink</v>
    </spb>
    <spb s="8">
      <v>2019</v>
      <v>2019</v>
      <v>Quadratkilometer</v>
      <v>pro Liter (2016)</v>
      <v>2022</v>
      <v>pro Tausend (2018)</v>
      <v>2016</v>
      <v>kWh (2014)</v>
      <v>2016</v>
      <v>Jahre (2018)</v>
      <v>2019</v>
      <v>2019</v>
      <v>2019</v>
      <v>2018</v>
      <v>2017</v>
      <v>Todesfälle pro 100.000 (2017)</v>
      <v>2018</v>
      <v>2017</v>
      <v>2019</v>
      <v>pro Tausend (2018)</v>
      <v>Kilotonnen pro Jahr (2016)</v>
      <v>2017</v>
      <v>2017</v>
      <v>2019</v>
      <v>2015</v>
      <v>2019</v>
      <v>2015</v>
      <v>2017</v>
      <v>2017</v>
      <v>2017</v>
      <v>2017</v>
      <v>2017</v>
      <v>2017</v>
      <v>2017</v>
    </spb>
    <spb s="0">
      <v xml:space="preserve">Wikipedia	Cia	Facebook	</v>
      <v xml:space="preserve">CC-BY-SA			</v>
      <v xml:space="preserve">http://en.wikipedia.org/wiki/Spain	https://www.cia.gov/library/publications/the-world-factbook/geos/sp.html?Transportation	https://www.facebook.com/spain.info.no	</v>
      <v xml:space="preserve">http://creativecommons.org/licenses/by-sa/3.0/			</v>
    </spb>
    <spb s="0">
      <v xml:space="preserve">Wikipedia	</v>
      <v xml:space="preserve">CC BY-SA 3.0	</v>
      <v xml:space="preserve">https://de.wikipedia.org/wiki/Spanien	</v>
      <v xml:space="preserve">https://creativecommons.org/licenses/by-sa/3.0	</v>
    </spb>
    <spb s="0">
      <v xml:space="preserve">Wikipedia	</v>
      <v xml:space="preserve">CC-BY-SA	</v>
      <v xml:space="preserve">http://en.wikipedia.org/wiki/Spain	</v>
      <v xml:space="preserve">http://creativecommons.org/licenses/by-sa/3.0/	</v>
    </spb>
    <spb s="0">
      <v xml:space="preserve">Cia	</v>
      <v xml:space="preserve">	</v>
      <v xml:space="preserve">https://www.cia.gov/library/publications/the-world-factbook/geos/sp.html?Transportation	</v>
      <v xml:space="preserve">	</v>
    </spb>
    <spb s="1">
      <v>65</v>
      <v>1</v>
      <v>66</v>
      <v>66</v>
      <v>67</v>
      <v>66</v>
      <v>66</v>
      <v>65</v>
      <v>66</v>
      <v>67</v>
      <v>66</v>
      <v>4</v>
      <v>66</v>
      <v>66</v>
      <v>68</v>
      <v>66</v>
      <v>6</v>
      <v>68</v>
      <v>7</v>
      <v>68</v>
      <v>68</v>
      <v>68</v>
      <v>66</v>
      <v>8</v>
      <v>9</v>
      <v>10</v>
      <v>68</v>
      <v>66</v>
      <v>11</v>
      <v>12</v>
      <v>13</v>
      <v>14</v>
      <v>68</v>
      <v>68</v>
      <v>15</v>
      <v>68</v>
      <v>65</v>
      <v>68</v>
      <v>68</v>
      <v>68</v>
      <v>68</v>
      <v>68</v>
      <v>68</v>
      <v>68</v>
      <v>68</v>
    </spb>
    <spb s="3">
      <v>4</v>
      <v>Name</v>
      <v>LearnMoreOnLink</v>
    </spb>
    <spb s="0">
      <v xml:space="preserve">Wikipedia	Cia	travel.state.gov	</v>
      <v xml:space="preserve">CC-BY-SA			</v>
      <v xml:space="preserve">http://en.wikipedia.org/wiki/Croatia	https://www.cia.gov/library/publications/the-world-factbook/geos/hr.html?Transportation	https://travel.state.gov/content/travel/en/international-travel/International-Travel-Country-Information-Pages/Croatia.html	</v>
      <v xml:space="preserve">http://creativecommons.org/licenses/by-sa/3.0/			</v>
    </spb>
    <spb s="0">
      <v xml:space="preserve">Wikipedia	</v>
      <v xml:space="preserve">CC BY-SA 3.0	</v>
      <v xml:space="preserve">https://de.wikipedia.org/wiki/Kroatien	</v>
      <v xml:space="preserve">https://creativecommons.org/licenses/by-sa/3.0	</v>
    </spb>
    <spb s="0">
      <v xml:space="preserve">Wikipedia	</v>
      <v xml:space="preserve">CC-BY-SA	</v>
      <v xml:space="preserve">http://en.wikipedia.org/wiki/Croatia	</v>
      <v xml:space="preserve">http://creativecommons.org/licenses/by-sa/3.0/	</v>
    </spb>
    <spb s="0">
      <v xml:space="preserve">Cia	</v>
      <v xml:space="preserve">	</v>
      <v xml:space="preserve">https://www.cia.gov/library/publications/the-world-factbook/geos/hr.html?Transportation	</v>
      <v xml:space="preserve">	</v>
    </spb>
    <spb s="1">
      <v>71</v>
      <v>1</v>
      <v>72</v>
      <v>72</v>
      <v>73</v>
      <v>72</v>
      <v>72</v>
      <v>71</v>
      <v>72</v>
      <v>73</v>
      <v>72</v>
      <v>4</v>
      <v>72</v>
      <v>72</v>
      <v>74</v>
      <v>72</v>
      <v>6</v>
      <v>74</v>
      <v>7</v>
      <v>74</v>
      <v>74</v>
      <v>74</v>
      <v>72</v>
      <v>8</v>
      <v>9</v>
      <v>10</v>
      <v>74</v>
      <v>72</v>
      <v>11</v>
      <v>12</v>
      <v>13</v>
      <v>14</v>
      <v>74</v>
      <v>74</v>
      <v>15</v>
      <v>74</v>
      <v>71</v>
      <v>74</v>
      <v>74</v>
      <v>74</v>
      <v>74</v>
      <v>74</v>
      <v>74</v>
      <v>74</v>
      <v>74</v>
    </spb>
    <spb s="8">
      <v>2019</v>
      <v>2019</v>
      <v>Quadratkilometer</v>
      <v>pro Liter (2016)</v>
      <v>2022</v>
      <v>pro Tausend (2018)</v>
      <v>2016</v>
      <v>kWh (2014)</v>
      <v>2016</v>
      <v>Jahre (2018)</v>
      <v>2019</v>
      <v>2019</v>
      <v>2019</v>
      <v>2018</v>
      <v>2016</v>
      <v>Todesfälle pro 100.000 (2017)</v>
      <v>2018</v>
      <v>2017</v>
      <v>2019</v>
      <v>pro Tausend (2018)</v>
      <v>Kilotonnen pro Jahr (2016)</v>
      <v>2017</v>
      <v>2017</v>
      <v>2019</v>
      <v>2014</v>
      <v>2019</v>
      <v>2015</v>
      <v>2017</v>
      <v>2017</v>
      <v>2017</v>
      <v>2017</v>
      <v>2017</v>
      <v>2017</v>
      <v>2017</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v>
      <v xml:space="preserve">CC BY-SA 3.0	</v>
      <v xml:space="preserve">https://de.wikipedia.org/wiki/Italien	</v>
      <v xml:space="preserve">https://creativecommons.org/licenses/by-sa/3.0	</v>
    </spb>
    <spb s="0">
      <v xml:space="preserve">Wikipedia	</v>
      <v xml:space="preserve">CC-BY-SA	</v>
      <v xml:space="preserve">http://en.wikipedia.org/wiki/Italy	</v>
      <v xml:space="preserve">http://creativecommons.org/licenses/by-sa/3.0/	</v>
    </spb>
    <spb s="0">
      <v xml:space="preserve">Cia	</v>
      <v xml:space="preserve">	</v>
      <v xml:space="preserve">https://www.cia.gov/library/publications/the-world-factbook/geos/it.html?Transportation	</v>
      <v xml:space="preserve">	</v>
    </spb>
    <spb s="13">
      <v>77</v>
      <v>1</v>
      <v>78</v>
      <v>78</v>
      <v>79</v>
      <v>78</v>
      <v>78</v>
      <v>77</v>
      <v>78</v>
      <v>78</v>
      <v>4</v>
      <v>78</v>
      <v>78</v>
      <v>80</v>
      <v>78</v>
      <v>6</v>
      <v>80</v>
      <v>7</v>
      <v>80</v>
      <v>80</v>
      <v>80</v>
      <v>78</v>
      <v>8</v>
      <v>9</v>
      <v>10</v>
      <v>80</v>
      <v>78</v>
      <v>11</v>
      <v>12</v>
      <v>13</v>
      <v>14</v>
      <v>80</v>
      <v>80</v>
      <v>15</v>
      <v>80</v>
      <v>77</v>
      <v>80</v>
      <v>80</v>
      <v>80</v>
      <v>80</v>
      <v>80</v>
      <v>80</v>
      <v>80</v>
      <v>80</v>
    </spb>
    <spb s="3">
      <v>5</v>
      <v>Name</v>
      <v>LearnMoreOnLink</v>
    </spb>
    <spb s="8">
      <v>2019</v>
      <v>2019</v>
      <v>Quadratkilometer</v>
      <v>pro Liter (2016)</v>
      <v>2022</v>
      <v>pro Tausend (2018)</v>
      <v>2016</v>
      <v>kWh (2014)</v>
      <v>2016</v>
      <v>Jahre (2018)</v>
      <v>2019</v>
      <v>2019</v>
      <v>2019</v>
      <v>2018</v>
      <v>2018</v>
      <v>Todesfälle pro 100.000 (2017)</v>
      <v>2018</v>
      <v>2017</v>
      <v>2019</v>
      <v>pro Tausend (2018)</v>
      <v>Kilotonnen pro Jahr (2014)</v>
      <v>2017</v>
      <v>2017</v>
      <v>2019</v>
      <v>2015</v>
      <v>2008</v>
      <v>2015</v>
      <v>2017</v>
      <v>2017</v>
      <v>2017</v>
      <v>2017</v>
      <v>2017</v>
      <v>2017</v>
      <v>2017</v>
    </spb>
    <spb s="0">
      <v xml:space="preserve">Wikipedia	Cia	travel.state.gov	</v>
      <v xml:space="preserve">CC-BY-SA			</v>
      <v xml:space="preserve">http://en.wikipedia.org/wiki/Albania	https://www.cia.gov/library/publications/the-world-factbook/geos/al.html?Transportation	https://travel.state.gov/content/travel/en/international-travel/International-Travel-Country-Information-Pages/Albania.html	</v>
      <v xml:space="preserve">http://creativecommons.org/licenses/by-sa/3.0/			</v>
    </spb>
    <spb s="0">
      <v xml:space="preserve">Wikipedia	</v>
      <v xml:space="preserve">CC BY-SA 3.0	</v>
      <v xml:space="preserve">https://de.wikipedia.org/wiki/Albanien	</v>
      <v xml:space="preserve">https://creativecommons.org/licenses/by-sa/3.0	</v>
    </spb>
    <spb s="0">
      <v xml:space="preserve">Wikipedia	</v>
      <v xml:space="preserve">CC-BY-SA	</v>
      <v xml:space="preserve">http://en.wikipedia.org/wiki/Albania	</v>
      <v xml:space="preserve">http://creativecommons.org/licenses/by-sa/3.0/	</v>
    </spb>
    <spb s="0">
      <v xml:space="preserve">Cia	</v>
      <v xml:space="preserve">	</v>
      <v xml:space="preserve">https://www.cia.gov/library/publications/the-world-factbook/geos/al.html?Transportation	</v>
      <v xml:space="preserve">	</v>
    </spb>
    <spb s="15">
      <v>84</v>
      <v>1</v>
      <v>85</v>
      <v>85</v>
      <v>86</v>
      <v>85</v>
      <v>85</v>
      <v>84</v>
      <v>85</v>
      <v>86</v>
      <v>85</v>
      <v>4</v>
      <v>85</v>
      <v>85</v>
      <v>87</v>
      <v>85</v>
      <v>6</v>
      <v>87</v>
      <v>7</v>
      <v>87</v>
      <v>87</v>
      <v>87</v>
      <v>85</v>
      <v>8</v>
      <v>9</v>
      <v>10</v>
      <v>87</v>
      <v>85</v>
      <v>11</v>
      <v>12</v>
      <v>13</v>
      <v>14</v>
      <v>87</v>
      <v>87</v>
      <v>15</v>
      <v>87</v>
      <v>87</v>
      <v>87</v>
      <v>87</v>
      <v>87</v>
      <v>87</v>
      <v>87</v>
      <v>87</v>
      <v>87</v>
    </spb>
    <spb s="16">
      <v>GDP</v>
      <v>CPI</v>
      <v>Image</v>
      <v>Name</v>
      <v>Area</v>
      <v>Abbreviation</v>
      <v>Calling code</v>
      <v>UniqueName</v>
      <v>VDPID/VSID</v>
      <v>Gasoline price</v>
      <v>Population</v>
      <v>Minimum wage</v>
      <v>Description</v>
      <v>Birth rate</v>
      <v>Largest city</v>
      <v>Currency code</v>
      <v>Agricultural land (%)</v>
      <v>National anthem</v>
      <v>Electric power consumption</v>
      <v>Forested area (%)</v>
      <v>LearnMoreOnLink</v>
      <v>Life expectancy</v>
      <v>Unemployment rate</v>
      <v>Total tax rate</v>
      <v>CPI Change (%)</v>
      <v>Official name</v>
      <v>Physicians per thousand</v>
      <v>Fertility rate</v>
      <v>Maternal mortality ratio</v>
      <v>Tax revenue (%)</v>
      <v>Capital/Major City</v>
      <v>Armed forces size</v>
      <v>Urban population</v>
      <v>Infant mortality</v>
      <v>Carbon dioxide emissions</v>
      <v>Gross primary education enrollment (%)</v>
      <v>Gross tertiary education enrollment (%)</v>
      <v>Population: Labor force participation (%)</v>
      <v>Fossil fuel energy consumption</v>
      <v>Out of pocket health expenditure (%)</v>
      <v>Population: Income share highest 10%</v>
      <v>Population: Income share highest 20%</v>
      <v>Population: Income share lowest 10%</v>
      <v>Population: Income share lowest 20%</v>
      <v>Population: Income share third 20%</v>
      <v>Population: Income share fourth 20%</v>
      <v>Population: Income share second 20%</v>
    </spb>
    <spb s="3">
      <v>6</v>
      <v>Name</v>
      <v>LearnMoreOnLink</v>
    </spb>
    <spb s="17">
      <v>2019</v>
      <v>2019</v>
      <v>Quadratkilometer</v>
      <v>pro Liter (2016)</v>
      <v>2022</v>
      <v>pro Tausend (2018)</v>
      <v>2016</v>
      <v>kWh (2014)</v>
      <v>2016</v>
      <v>Jahre (2018)</v>
      <v>2019</v>
      <v>2019</v>
      <v>2019</v>
      <v>2018</v>
      <v>2016</v>
      <v>Todesfälle pro 100.000 (2017)</v>
      <v>2018</v>
      <v>2017</v>
      <v>2019</v>
      <v>pro Tausend (2018)</v>
      <v>Kilotonnen pro Jahr (2016)</v>
      <v>2018</v>
      <v>2018</v>
      <v>2019</v>
      <v>2014</v>
      <v>2015</v>
      <v>2017</v>
      <v>2017</v>
      <v>2017</v>
      <v>2017</v>
      <v>2017</v>
      <v>2017</v>
      <v>2017</v>
    </spb>
    <spb s="0">
      <v xml:space="preserve">Wikipedia	Cia	travel.state.gov	</v>
      <v xml:space="preserve">CC-BY-SA			</v>
      <v xml:space="preserve">http://en.wikipedia.org/wiki/Slovenia	https://www.cia.gov/library/publications/the-world-factbook/geos/si.html?Transportation	https://travel.state.gov/content/travel/en/international-travel/International-Travel-Country-Information-Pages/Slovenia.html	</v>
      <v xml:space="preserve">http://creativecommons.org/licenses/by-sa/3.0/			</v>
    </spb>
    <spb s="0">
      <v xml:space="preserve">Wikipedia	</v>
      <v xml:space="preserve">CC BY-SA 3.0	</v>
      <v xml:space="preserve">https://de.wikipedia.org/wiki/Slowenien	</v>
      <v xml:space="preserve">https://creativecommons.org/licenses/by-sa/3.0	</v>
    </spb>
    <spb s="0">
      <v xml:space="preserve">Wikipedia	</v>
      <v xml:space="preserve">CC-BY-SA	</v>
      <v xml:space="preserve">http://en.wikipedia.org/wiki/Slovenia	</v>
      <v xml:space="preserve">http://creativecommons.org/licenses/by-sa/3.0/	</v>
    </spb>
    <spb s="0">
      <v xml:space="preserve">Cia	</v>
      <v xml:space="preserve">	</v>
      <v xml:space="preserve">https://www.cia.gov/library/publications/the-world-factbook/geos/si.html?Transportation	</v>
      <v xml:space="preserve">	</v>
    </spb>
    <spb s="1">
      <v>92</v>
      <v>1</v>
      <v>93</v>
      <v>93</v>
      <v>94</v>
      <v>93</v>
      <v>93</v>
      <v>92</v>
      <v>93</v>
      <v>94</v>
      <v>93</v>
      <v>4</v>
      <v>93</v>
      <v>93</v>
      <v>95</v>
      <v>93</v>
      <v>6</v>
      <v>95</v>
      <v>7</v>
      <v>95</v>
      <v>95</v>
      <v>95</v>
      <v>93</v>
      <v>8</v>
      <v>9</v>
      <v>10</v>
      <v>95</v>
      <v>93</v>
      <v>11</v>
      <v>12</v>
      <v>13</v>
      <v>14</v>
      <v>95</v>
      <v>95</v>
      <v>15</v>
      <v>95</v>
      <v>92</v>
      <v>95</v>
      <v>95</v>
      <v>95</v>
      <v>95</v>
      <v>95</v>
      <v>95</v>
      <v>95</v>
      <v>95</v>
    </spb>
    <spb s="0">
      <v xml:space="preserve">Wikipedia	Cia	travel.state.gov	</v>
      <v xml:space="preserve">CC-BY-SA			</v>
      <v xml:space="preserve">http://en.wikipedia.org/wiki/Denmark	https://www.cia.gov/library/publications/the-world-factbook/geos/da.html?Transportation	https://travel.state.gov/content/travel/en/international-travel/International-Travel-Country-Information-Pages/Denmark.html	</v>
      <v xml:space="preserve">http://creativecommons.org/licenses/by-sa/3.0/			</v>
    </spb>
    <spb s="0">
      <v xml:space="preserve">Wikipedia	</v>
      <v xml:space="preserve">CC BY-SA 3.0	</v>
      <v xml:space="preserve">https://de.wikipedia.org/wiki/D%C3%A4nemark	</v>
      <v xml:space="preserve">https://creativecommons.org/licenses/by-sa/3.0	</v>
    </spb>
    <spb s="0">
      <v xml:space="preserve">Wikipedia	</v>
      <v xml:space="preserve">CC-BY-SA	</v>
      <v xml:space="preserve">http://en.wikipedia.org/wiki/Denmark	</v>
      <v xml:space="preserve">http://creativecommons.org/licenses/by-sa/3.0/	</v>
    </spb>
    <spb s="0">
      <v xml:space="preserve">Cia	</v>
      <v xml:space="preserve">	</v>
      <v xml:space="preserve">https://www.cia.gov/library/publications/the-world-factbook/geos/da.html?Transportation	</v>
      <v xml:space="preserve">	</v>
    </spb>
    <spb s="13">
      <v>97</v>
      <v>1</v>
      <v>98</v>
      <v>98</v>
      <v>99</v>
      <v>98</v>
      <v>98</v>
      <v>97</v>
      <v>98</v>
      <v>98</v>
      <v>4</v>
      <v>98</v>
      <v>98</v>
      <v>100</v>
      <v>98</v>
      <v>6</v>
      <v>100</v>
      <v>7</v>
      <v>100</v>
      <v>100</v>
      <v>100</v>
      <v>98</v>
      <v>8</v>
      <v>9</v>
      <v>10</v>
      <v>100</v>
      <v>98</v>
      <v>11</v>
      <v>12</v>
      <v>13</v>
      <v>14</v>
      <v>100</v>
      <v>100</v>
      <v>15</v>
      <v>100</v>
      <v>97</v>
      <v>100</v>
      <v>100</v>
      <v>100</v>
      <v>100</v>
      <v>100</v>
      <v>100</v>
      <v>100</v>
      <v>100</v>
    </spb>
    <spb s="8">
      <v>2019</v>
      <v>2019</v>
      <v>Quadratkilometer</v>
      <v>pro Liter (2016)</v>
      <v>2022</v>
      <v>pro Tausend (2018)</v>
      <v>2016</v>
      <v>kWh (2014)</v>
      <v>2016</v>
      <v>Jahre (2018)</v>
      <v>2019</v>
      <v>2019</v>
      <v>2019</v>
      <v>2018</v>
      <v>2016</v>
      <v>Todesfälle pro 100.000 (2017)</v>
      <v>2018</v>
      <v>2017</v>
      <v>2019</v>
      <v>pro Tausend (2018)</v>
      <v>Kilotonnen pro Jahr (2016)</v>
      <v>2017</v>
      <v>2017</v>
      <v>2019</v>
      <v>2015</v>
      <v>2004</v>
      <v>2015</v>
      <v>2017</v>
      <v>2017</v>
      <v>2017</v>
      <v>2017</v>
      <v>2017</v>
      <v>2017</v>
      <v>2017</v>
    </spb>
    <spb s="0">
      <v xml:space="preserve">Wikipedia	Cia	</v>
      <v xml:space="preserve">CC-BY-SA		</v>
      <v xml:space="preserve">http://en.wikipedia.org/wiki/Serbia	https://www.cia.gov/library/publications/the-world-factbook/geos/ri.html?Transportation	</v>
      <v xml:space="preserve">http://creativecommons.org/licenses/by-sa/3.0/		</v>
    </spb>
    <spb s="0">
      <v xml:space="preserve">Wikipedia	</v>
      <v xml:space="preserve">CC BY-SA 3.0	</v>
      <v xml:space="preserve">https://de.wikipedia.org/wiki/Serbien	</v>
      <v xml:space="preserve">https://creativecommons.org/licenses/by-sa/3.0	</v>
    </spb>
    <spb s="0">
      <v xml:space="preserve">Wikipedia	</v>
      <v xml:space="preserve">CC-BY-SA	</v>
      <v xml:space="preserve">http://en.wikipedia.org/wiki/Serbia	</v>
      <v xml:space="preserve">http://creativecommons.org/licenses/by-sa/3.0/	</v>
    </spb>
    <spb s="0">
      <v xml:space="preserve">Cia	</v>
      <v xml:space="preserve">	</v>
      <v xml:space="preserve">https://www.cia.gov/library/publications/the-world-factbook/geos/ri.html?Transportation	</v>
      <v xml:space="preserve">	</v>
    </spb>
    <spb s="1">
      <v>103</v>
      <v>1</v>
      <v>104</v>
      <v>104</v>
      <v>105</v>
      <v>104</v>
      <v>104</v>
      <v>103</v>
      <v>104</v>
      <v>105</v>
      <v>104</v>
      <v>4</v>
      <v>104</v>
      <v>104</v>
      <v>106</v>
      <v>104</v>
      <v>6</v>
      <v>106</v>
      <v>7</v>
      <v>106</v>
      <v>106</v>
      <v>106</v>
      <v>104</v>
      <v>8</v>
      <v>9</v>
      <v>10</v>
      <v>106</v>
      <v>104</v>
      <v>11</v>
      <v>12</v>
      <v>13</v>
      <v>14</v>
      <v>106</v>
      <v>106</v>
      <v>15</v>
      <v>106</v>
      <v>103</v>
      <v>106</v>
      <v>106</v>
      <v>106</v>
      <v>106</v>
      <v>106</v>
      <v>106</v>
      <v>106</v>
      <v>106</v>
    </spb>
    <spb s="8">
      <v>2019</v>
      <v>2019</v>
      <v>Quadratkilometer</v>
      <v>pro Liter (2016)</v>
      <v>2022</v>
      <v>pro Tausend (2018)</v>
      <v>2016</v>
      <v>kWh (2014)</v>
      <v>2016</v>
      <v>Jahre (2018)</v>
      <v>2019</v>
      <v>2019</v>
      <v>2019</v>
      <v>2018</v>
      <v>2016</v>
      <v>Todesfälle pro 100.000 (2017)</v>
      <v>2012</v>
      <v>2017</v>
      <v>2019</v>
      <v>pro Tausend (2018)</v>
      <v>Kilotonnen pro Jahr (2016)</v>
      <v>2018</v>
      <v>2018</v>
      <v>2019</v>
      <v>2014</v>
      <v>2011</v>
      <v>2015</v>
      <v>2017</v>
      <v>2017</v>
      <v>2017</v>
      <v>2017</v>
      <v>2017</v>
      <v>2017</v>
      <v>2017</v>
    </spb>
    <spb s="0">
      <v xml:space="preserve">Wikipedia	Cia	travel.state.gov	</v>
      <v xml:space="preserve">CC-BY-SA			</v>
      <v xml:space="preserve">http://en.wikipedia.org/wiki/Poland	https://www.cia.gov/library/publications/the-world-factbook/geos/pl.html?Transportation	https://travel.state.gov/content/travel/en/international-travel/International-Travel-Country-Information-Pages/Poland.html	</v>
      <v xml:space="preserve">http://creativecommons.org/licenses/by-sa/3.0/			</v>
    </spb>
    <spb s="0">
      <v xml:space="preserve">Wikipedia	</v>
      <v xml:space="preserve">CC BY-SA 3.0	</v>
      <v xml:space="preserve">https://de.wikipedia.org/wiki/Polen	</v>
      <v xml:space="preserve">https://creativecommons.org/licenses/by-sa/3.0	</v>
    </spb>
    <spb s="0">
      <v xml:space="preserve">Wikipedia	</v>
      <v xml:space="preserve">CC-BY-SA	</v>
      <v xml:space="preserve">http://en.wikipedia.org/wiki/Poland	</v>
      <v xml:space="preserve">http://creativecommons.org/licenses/by-sa/3.0/	</v>
    </spb>
    <spb s="0">
      <v xml:space="preserve">Cia	</v>
      <v xml:space="preserve">	</v>
      <v xml:space="preserve">https://www.cia.gov/library/publications/the-world-factbook/geos/pl.html?Transportation	</v>
      <v xml:space="preserve">	</v>
    </spb>
    <spb s="1">
      <v>109</v>
      <v>1</v>
      <v>110</v>
      <v>110</v>
      <v>111</v>
      <v>110</v>
      <v>110</v>
      <v>109</v>
      <v>110</v>
      <v>111</v>
      <v>110</v>
      <v>4</v>
      <v>110</v>
      <v>110</v>
      <v>112</v>
      <v>110</v>
      <v>6</v>
      <v>112</v>
      <v>7</v>
      <v>112</v>
      <v>112</v>
      <v>112</v>
      <v>110</v>
      <v>8</v>
      <v>9</v>
      <v>10</v>
      <v>112</v>
      <v>110</v>
      <v>11</v>
      <v>12</v>
      <v>13</v>
      <v>14</v>
      <v>112</v>
      <v>112</v>
      <v>15</v>
      <v>112</v>
      <v>109</v>
      <v>112</v>
      <v>112</v>
      <v>112</v>
      <v>112</v>
      <v>112</v>
      <v>112</v>
      <v>112</v>
      <v>112</v>
    </spb>
    <spb s="0">
      <v xml:space="preserve">Wikipedia	Cia	travel.state.gov	</v>
      <v xml:space="preserve">CC-BY-SA			</v>
      <v xml:space="preserve">http://en.wikipedia.org/wiki/Netherlands	https://www.cia.gov/library/publications/the-world-factbook/geos/nl.html?Transportation	https://travel.state.gov/content/travel/en/international-travel/International-Travel-Country-Information-Pages/Netherlands.html	</v>
      <v xml:space="preserve">http://creativecommons.org/licenses/by-sa/3.0/			</v>
    </spb>
    <spb s="0">
      <v xml:space="preserve">Wikipedia	</v>
      <v xml:space="preserve">CC BY-SA 3.0	</v>
      <v xml:space="preserve">https://de.wikipedia.org/wiki/Niederlande	</v>
      <v xml:space="preserve">https://creativecommons.org/licenses/by-sa/3.0	</v>
    </spb>
    <spb s="0">
      <v xml:space="preserve">Wikipedia	</v>
      <v xml:space="preserve">CC-BY-SA	</v>
      <v xml:space="preserve">http://en.wikipedia.org/wiki/Netherlands	</v>
      <v xml:space="preserve">http://creativecommons.org/licenses/by-sa/3.0/	</v>
    </spb>
    <spb s="0">
      <v xml:space="preserve">Cia	</v>
      <v xml:space="preserve">	</v>
      <v xml:space="preserve">https://www.cia.gov/library/publications/the-world-factbook/geos/nl.html?Transportation	</v>
      <v xml:space="preserve">	</v>
    </spb>
    <spb s="1">
      <v>114</v>
      <v>1</v>
      <v>115</v>
      <v>115</v>
      <v>116</v>
      <v>115</v>
      <v>115</v>
      <v>114</v>
      <v>115</v>
      <v>116</v>
      <v>115</v>
      <v>4</v>
      <v>115</v>
      <v>115</v>
      <v>117</v>
      <v>115</v>
      <v>6</v>
      <v>117</v>
      <v>7</v>
      <v>117</v>
      <v>117</v>
      <v>117</v>
      <v>115</v>
      <v>8</v>
      <v>9</v>
      <v>10</v>
      <v>117</v>
      <v>115</v>
      <v>11</v>
      <v>12</v>
      <v>13</v>
      <v>14</v>
      <v>117</v>
      <v>117</v>
      <v>15</v>
      <v>117</v>
      <v>114</v>
      <v>117</v>
      <v>117</v>
      <v>117</v>
      <v>117</v>
      <v>117</v>
      <v>117</v>
      <v>117</v>
      <v>117</v>
    </spb>
    <spb s="8">
      <v>2019</v>
      <v>2019</v>
      <v>Quadratkilometer</v>
      <v>pro Liter (2016)</v>
      <v>2022</v>
      <v>pro Tausend (2018)</v>
      <v>2016</v>
      <v>kWh (2014)</v>
      <v>2016</v>
      <v>Jahre (2018)</v>
      <v>2019</v>
      <v>2019</v>
      <v>2019</v>
      <v>2018</v>
      <v>2017</v>
      <v>Todesfälle pro 100.000 (2017)</v>
      <v>2018</v>
      <v>2017</v>
      <v>2019</v>
      <v>pro Tausend (2018)</v>
      <v>Kilotonnen pro Jahr (2016)</v>
      <v>2017</v>
      <v>2017</v>
      <v>2019</v>
      <v>2015</v>
      <v>2017</v>
      <v>2015</v>
      <v>2017</v>
      <v>2017</v>
      <v>2017</v>
      <v>2017</v>
      <v>2017</v>
      <v>2017</v>
      <v>2017</v>
    </spb>
    <spb s="0">
      <v xml:space="preserve">Wikipedia	Cia	travel.state.gov	</v>
      <v xml:space="preserve">CC-BY-SA			</v>
      <v xml:space="preserve">http://en.wikipedia.org/wiki/Austria	https://www.cia.gov/library/publications/the-world-factbook/geos/au.html?Transportation	https://travel.state.gov/content/travel/en/international-travel/International-Travel-Country-Information-Pages/Austria.html	</v>
      <v xml:space="preserve">http://creativecommons.org/licenses/by-sa/3.0/			</v>
    </spb>
    <spb s="0">
      <v xml:space="preserve">Wikipedia	</v>
      <v xml:space="preserve">CC BY-SA 3.0	</v>
      <v xml:space="preserve">https://de.wikipedia.org/wiki/%C3%96sterreich	</v>
      <v xml:space="preserve">https://creativecommons.org/licenses/by-sa/3.0	</v>
    </spb>
    <spb s="0">
      <v xml:space="preserve">Wikipedia	</v>
      <v xml:space="preserve">CC-BY-SA	</v>
      <v xml:space="preserve">http://en.wikipedia.org/wiki/Austria	</v>
      <v xml:space="preserve">http://creativecommons.org/licenses/by-sa/3.0/	</v>
    </spb>
    <spb s="0">
      <v xml:space="preserve">Cia	</v>
      <v xml:space="preserve">	</v>
      <v xml:space="preserve">https://www.cia.gov/library/publications/the-world-factbook/geos/au.html?Transportation	</v>
      <v xml:space="preserve">	</v>
    </spb>
    <spb s="13">
      <v>120</v>
      <v>1</v>
      <v>121</v>
      <v>121</v>
      <v>122</v>
      <v>121</v>
      <v>121</v>
      <v>120</v>
      <v>121</v>
      <v>121</v>
      <v>4</v>
      <v>121</v>
      <v>121</v>
      <v>123</v>
      <v>121</v>
      <v>6</v>
      <v>123</v>
      <v>7</v>
      <v>123</v>
      <v>123</v>
      <v>123</v>
      <v>121</v>
      <v>8</v>
      <v>9</v>
      <v>10</v>
      <v>123</v>
      <v>121</v>
      <v>11</v>
      <v>12</v>
      <v>13</v>
      <v>14</v>
      <v>123</v>
      <v>123</v>
      <v>15</v>
      <v>123</v>
      <v>120</v>
      <v>123</v>
      <v>123</v>
      <v>123</v>
      <v>123</v>
      <v>123</v>
      <v>123</v>
      <v>123</v>
      <v>123</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 BY-SA 3.0	</v>
      <v xml:space="preserve">https://de.wikipedia.org/wiki/Frankreich	</v>
      <v xml:space="preserve">https://creativecommons.org/licenses/by-sa/3.0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1">
      <v>125</v>
      <v>1</v>
      <v>126</v>
      <v>126</v>
      <v>127</v>
      <v>126</v>
      <v>126</v>
      <v>125</v>
      <v>126</v>
      <v>127</v>
      <v>126</v>
      <v>4</v>
      <v>126</v>
      <v>126</v>
      <v>128</v>
      <v>126</v>
      <v>6</v>
      <v>128</v>
      <v>7</v>
      <v>128</v>
      <v>128</v>
      <v>128</v>
      <v>126</v>
      <v>8</v>
      <v>9</v>
      <v>10</v>
      <v>128</v>
      <v>126</v>
      <v>11</v>
      <v>12</v>
      <v>13</v>
      <v>14</v>
      <v>128</v>
      <v>128</v>
      <v>15</v>
      <v>128</v>
      <v>125</v>
      <v>128</v>
      <v>128</v>
      <v>128</v>
      <v>128</v>
      <v>128</v>
      <v>128</v>
      <v>128</v>
      <v>128</v>
    </spb>
    <spb s="8">
      <v>2019</v>
      <v>2019</v>
      <v>Quadratkilometer</v>
      <v>pro Liter (2016)</v>
      <v>2022</v>
      <v>pro Tausend (2018)</v>
      <v>2016</v>
      <v>kWh (2014)</v>
      <v>2016</v>
      <v>Jahre (2018)</v>
      <v>2019</v>
      <v>2019</v>
      <v>2019</v>
      <v>2018</v>
      <v>2018</v>
      <v>Todesfälle pro 100.000 (2017)</v>
      <v>2018</v>
      <v>2017</v>
      <v>2019</v>
      <v>pro Tausend (2018)</v>
      <v>Kilotonnen pro Jahr (2014)</v>
      <v>2017</v>
      <v>2017</v>
      <v>2019</v>
      <v>2015</v>
      <v>2018</v>
      <v>2015</v>
      <v>2017</v>
      <v>2017</v>
      <v>2017</v>
      <v>2017</v>
      <v>2017</v>
      <v>2017</v>
      <v>2017</v>
    </spb>
    <spb s="0">
      <v xml:space="preserve">Wikipedia	Cia	travel.state.gov	</v>
      <v xml:space="preserve">CC-BY-SA			</v>
      <v xml:space="preserve">http://en.wikipedia.org/wiki/Belgium	https://www.cia.gov/library/publications/the-world-factbook/geos/be.html?Transportation	https://travel.state.gov/content/travel/en/international-travel/International-Travel-Country-Information-Pages/Belgium.html	</v>
      <v xml:space="preserve">http://creativecommons.org/licenses/by-sa/3.0/			</v>
    </spb>
    <spb s="0">
      <v xml:space="preserve">Wikipedia	</v>
      <v xml:space="preserve">CC BY-SA 3.0	</v>
      <v xml:space="preserve">https://de.wikipedia.org/wiki/Belgien	</v>
      <v xml:space="preserve">https://creativecommons.org/licenses/by-sa/3.0	</v>
    </spb>
    <spb s="0">
      <v xml:space="preserve">Wikipedia	</v>
      <v xml:space="preserve">CC-BY-SA	</v>
      <v xml:space="preserve">http://en.wikipedia.org/wiki/Belgium	</v>
      <v xml:space="preserve">http://creativecommons.org/licenses/by-sa/3.0/	</v>
    </spb>
    <spb s="0">
      <v xml:space="preserve">Cia	</v>
      <v xml:space="preserve">	</v>
      <v xml:space="preserve">https://www.cia.gov/library/publications/the-world-factbook/geos/be.html?Transportation	</v>
      <v xml:space="preserve">	</v>
    </spb>
    <spb s="1">
      <v>131</v>
      <v>1</v>
      <v>132</v>
      <v>132</v>
      <v>133</v>
      <v>132</v>
      <v>132</v>
      <v>131</v>
      <v>132</v>
      <v>133</v>
      <v>132</v>
      <v>4</v>
      <v>132</v>
      <v>132</v>
      <v>134</v>
      <v>132</v>
      <v>6</v>
      <v>134</v>
      <v>7</v>
      <v>134</v>
      <v>134</v>
      <v>134</v>
      <v>132</v>
      <v>8</v>
      <v>9</v>
      <v>10</v>
      <v>134</v>
      <v>132</v>
      <v>11</v>
      <v>12</v>
      <v>13</v>
      <v>14</v>
      <v>134</v>
      <v>134</v>
      <v>15</v>
      <v>134</v>
      <v>131</v>
      <v>134</v>
      <v>134</v>
      <v>134</v>
      <v>134</v>
      <v>134</v>
      <v>134</v>
      <v>134</v>
      <v>134</v>
    </spb>
    <spb s="8">
      <v>2019</v>
      <v>2019</v>
      <v>Quadratkilometer</v>
      <v>pro Liter (2016)</v>
      <v>2022</v>
      <v>pro Tausend (2018)</v>
      <v>2016</v>
      <v>kWh (2014)</v>
      <v>2016</v>
      <v>Jahre (2018)</v>
      <v>2019</v>
      <v>2019</v>
      <v>2019</v>
      <v>2018</v>
      <v>2017</v>
      <v>Todesfälle pro 100.000 (2017)</v>
      <v>2018</v>
      <v>2017</v>
      <v>2019</v>
      <v>pro Tausend (2018)</v>
      <v>Kilotonnen pro Jahr (2016)</v>
      <v>2017</v>
      <v>2017</v>
      <v>2019</v>
      <v>2015</v>
      <v>2018</v>
      <v>2015</v>
      <v>2017</v>
      <v>2017</v>
      <v>2017</v>
      <v>2017</v>
      <v>2017</v>
      <v>2017</v>
      <v>2017</v>
    </spb>
    <spb s="0">
      <v xml:space="preserve">Wikipedia	Cia	travel.state.gov	</v>
      <v xml:space="preserve">CC-BY-SA			</v>
      <v xml:space="preserve">http://en.wikipedia.org/wiki/Slovakia	https://www.cia.gov/library/publications/the-world-factbook/geos/lo.html?Transportation	https://travel.state.gov/content/travel/en/international-travel/International-Travel-Country-Information-Pages/Slovakia.html	</v>
      <v xml:space="preserve">http://creativecommons.org/licenses/by-sa/3.0/			</v>
    </spb>
    <spb s="0">
      <v xml:space="preserve">Wikipedia	</v>
      <v xml:space="preserve">CC BY-SA 3.0	</v>
      <v xml:space="preserve">https://de.wikipedia.org/wiki/Slowakei	</v>
      <v xml:space="preserve">https://creativecommons.org/licenses/by-sa/3.0	</v>
    </spb>
    <spb s="0">
      <v xml:space="preserve">Wikipedia	</v>
      <v xml:space="preserve">CC-BY-SA	</v>
      <v xml:space="preserve">http://en.wikipedia.org/wiki/Slovakia	</v>
      <v xml:space="preserve">http://creativecommons.org/licenses/by-sa/3.0/	</v>
    </spb>
    <spb s="0">
      <v xml:space="preserve">Cia	</v>
      <v xml:space="preserve">	</v>
      <v xml:space="preserve">https://www.cia.gov/library/publications/the-world-factbook/geos/lo.html?Transportation	</v>
      <v xml:space="preserve">	</v>
    </spb>
    <spb s="1">
      <v>137</v>
      <v>1</v>
      <v>138</v>
      <v>138</v>
      <v>139</v>
      <v>138</v>
      <v>138</v>
      <v>137</v>
      <v>138</v>
      <v>139</v>
      <v>138</v>
      <v>4</v>
      <v>138</v>
      <v>138</v>
      <v>140</v>
      <v>138</v>
      <v>6</v>
      <v>140</v>
      <v>7</v>
      <v>140</v>
      <v>140</v>
      <v>140</v>
      <v>138</v>
      <v>8</v>
      <v>9</v>
      <v>10</v>
      <v>140</v>
      <v>138</v>
      <v>11</v>
      <v>12</v>
      <v>13</v>
      <v>14</v>
      <v>140</v>
      <v>140</v>
      <v>15</v>
      <v>140</v>
      <v>137</v>
      <v>140</v>
      <v>140</v>
      <v>140</v>
      <v>140</v>
      <v>140</v>
      <v>140</v>
      <v>140</v>
      <v>140</v>
    </spb>
    <spb s="8">
      <v>2019</v>
      <v>2019</v>
      <v>Quadratkilometer</v>
      <v>pro Liter (2016)</v>
      <v>2022</v>
      <v>pro Tausend (2018)</v>
      <v>2016</v>
      <v>kWh (2014)</v>
      <v>2016</v>
      <v>Jahre (2018)</v>
      <v>2019</v>
      <v>2019</v>
      <v>2019</v>
      <v>2018</v>
      <v>2017</v>
      <v>Todesfälle pro 100.000 (2017)</v>
      <v>2018</v>
      <v>2017</v>
      <v>2019</v>
      <v>pro Tausend (2018)</v>
      <v>Kilotonnen pro Jahr (2016)</v>
      <v>2017</v>
      <v>2017</v>
      <v>2019</v>
      <v>2015</v>
      <v>2013</v>
      <v>2015</v>
      <v>2016</v>
      <v>2016</v>
      <v>2016</v>
      <v>2016</v>
      <v>2016</v>
      <v>2016</v>
      <v>2016</v>
    </spb>
    <spb s="0">
      <v xml:space="preserve">Wikipedia	Cia	travel.state.gov	</v>
      <v xml:space="preserve">CC-BY-SA			</v>
      <v xml:space="preserve">http://en.wikipedia.org/wiki/Romania	https://www.cia.gov/library/publications/the-world-factbook/geos/ro.html?Transportation	https://travel.state.gov/content/travel/en/international-travel/International-Travel-Country-Information-Pages/Romania.html	</v>
      <v xml:space="preserve">http://creativecommons.org/licenses/by-sa/3.0/			</v>
    </spb>
    <spb s="0">
      <v xml:space="preserve">Wikipedia	</v>
      <v xml:space="preserve">CC BY-SA 3.0	</v>
      <v xml:space="preserve">https://de.wikipedia.org/wiki/Rum%C3%A4nien	</v>
      <v xml:space="preserve">https://creativecommons.org/licenses/by-sa/3.0	</v>
    </spb>
    <spb s="0">
      <v xml:space="preserve">Wikipedia	</v>
      <v xml:space="preserve">CC-BY-SA	</v>
      <v xml:space="preserve">http://en.wikipedia.org/wiki/Romania	</v>
      <v xml:space="preserve">http://creativecommons.org/licenses/by-sa/3.0/	</v>
    </spb>
    <spb s="0">
      <v xml:space="preserve">Cia	</v>
      <v xml:space="preserve">	</v>
      <v xml:space="preserve">https://www.cia.gov/library/publications/the-world-factbook/geos/ro.html?Transportation	</v>
      <v xml:space="preserve">	</v>
    </spb>
    <spb s="1">
      <v>143</v>
      <v>1</v>
      <v>144</v>
      <v>144</v>
      <v>145</v>
      <v>144</v>
      <v>144</v>
      <v>143</v>
      <v>144</v>
      <v>145</v>
      <v>144</v>
      <v>4</v>
      <v>144</v>
      <v>144</v>
      <v>146</v>
      <v>144</v>
      <v>6</v>
      <v>146</v>
      <v>7</v>
      <v>146</v>
      <v>146</v>
      <v>146</v>
      <v>144</v>
      <v>8</v>
      <v>9</v>
      <v>10</v>
      <v>146</v>
      <v>144</v>
      <v>11</v>
      <v>12</v>
      <v>13</v>
      <v>14</v>
      <v>146</v>
      <v>146</v>
      <v>15</v>
      <v>146</v>
      <v>143</v>
      <v>146</v>
      <v>146</v>
      <v>146</v>
      <v>146</v>
      <v>146</v>
      <v>146</v>
      <v>146</v>
      <v>146</v>
    </spb>
    <spb s="8">
      <v>2019</v>
      <v>2019</v>
      <v>Quadratkilometer</v>
      <v>pro Liter (2016)</v>
      <v>2022</v>
      <v>pro Tausend (2018)</v>
      <v>2016</v>
      <v>kWh (2014)</v>
      <v>2016</v>
      <v>Jahre (2018)</v>
      <v>2019</v>
      <v>2019</v>
      <v>2019</v>
      <v>2018</v>
      <v>2017</v>
      <v>Todesfälle pro 100.000 (2017)</v>
      <v>2018</v>
      <v>2017</v>
      <v>2019</v>
      <v>pro Tausend (2018)</v>
      <v>Kilotonnen pro Jahr (2016)</v>
      <v>2017</v>
      <v>2017</v>
      <v>2019</v>
      <v>2014</v>
      <v>2019</v>
      <v>2015</v>
      <v>2017</v>
      <v>2017</v>
      <v>2017</v>
      <v>2017</v>
      <v>2017</v>
      <v>2017</v>
      <v>2017</v>
    </spb>
    <spb s="0">
      <v xml:space="preserve">Wikipedia	Cia	Youtube	</v>
      <v xml:space="preserve">CC-BY-SA			</v>
      <v xml:space="preserve">http://en.wikipedia.org/wiki/Ukraine	https://www.cia.gov/library/publications/the-world-factbook/geos/up.html?Transportation	https://www.youtube.com/channel/UC3ZSveaqIraw9BASEyDLYXg	</v>
      <v xml:space="preserve">http://creativecommons.org/licenses/by-sa/3.0/			</v>
    </spb>
    <spb s="0">
      <v xml:space="preserve">Wikipedia	</v>
      <v xml:space="preserve">CC BY-SA 3.0	</v>
      <v xml:space="preserve">https://de.wikipedia.org/wiki/Ukraine	</v>
      <v xml:space="preserve">https://creativecommons.org/licenses/by-sa/3.0	</v>
    </spb>
    <spb s="0">
      <v xml:space="preserve">Wikipedia	</v>
      <v xml:space="preserve">CC-BY-SA	</v>
      <v xml:space="preserve">http://en.wikipedia.org/wiki/Ukraine	</v>
      <v xml:space="preserve">http://creativecommons.org/licenses/by-sa/3.0/	</v>
    </spb>
    <spb s="0">
      <v xml:space="preserve">Cia	</v>
      <v xml:space="preserve">	</v>
      <v xml:space="preserve">https://www.cia.gov/library/publications/the-world-factbook/geos/up.html?Transportation	</v>
      <v xml:space="preserve">	</v>
    </spb>
    <spb s="1">
      <v>149</v>
      <v>1</v>
      <v>150</v>
      <v>150</v>
      <v>151</v>
      <v>150</v>
      <v>150</v>
      <v>149</v>
      <v>150</v>
      <v>151</v>
      <v>150</v>
      <v>4</v>
      <v>150</v>
      <v>150</v>
      <v>152</v>
      <v>150</v>
      <v>6</v>
      <v>152</v>
      <v>7</v>
      <v>152</v>
      <v>152</v>
      <v>152</v>
      <v>150</v>
      <v>8</v>
      <v>9</v>
      <v>10</v>
      <v>152</v>
      <v>150</v>
      <v>11</v>
      <v>12</v>
      <v>13</v>
      <v>14</v>
      <v>152</v>
      <v>152</v>
      <v>15</v>
      <v>152</v>
      <v>149</v>
      <v>152</v>
      <v>152</v>
      <v>152</v>
      <v>152</v>
      <v>152</v>
      <v>152</v>
      <v>152</v>
      <v>152</v>
    </spb>
    <spb s="8">
      <v>2019</v>
      <v>2019</v>
      <v>Quadratkilometer</v>
      <v>pro Liter (2016)</v>
      <v>2022</v>
      <v>pro Tausend (2018)</v>
      <v>2016</v>
      <v>kWh (2014)</v>
      <v>2016</v>
      <v>Jahre (2018)</v>
      <v>2019</v>
      <v>2019</v>
      <v>2019</v>
      <v>2018</v>
      <v>2014</v>
      <v>Todesfälle pro 100.000 (2017)</v>
      <v>2018</v>
      <v>2017</v>
      <v>2019</v>
      <v>pro Tausend (2018)</v>
      <v>Kilotonnen pro Jahr (2016)</v>
      <v>2014</v>
      <v>2014</v>
      <v>2019</v>
      <v>2014</v>
      <v>2018</v>
      <v>2015</v>
      <v>2018</v>
      <v>2018</v>
      <v>2018</v>
      <v>2018</v>
      <v>2018</v>
      <v>2018</v>
      <v>2018</v>
    </spb>
    <spb s="0">
      <v xml:space="preserve">Wikipedia	Cia	travel.state.gov	</v>
      <v xml:space="preserve">CC-BY-SA			</v>
      <v xml:space="preserve">http://en.wikipedia.org/wiki/Turkey	https://www.cia.gov/library/publications/the-world-factbook/geos/tu.html?Transportation	https://travel.state.gov/content/travel/en/international-travel/International-Travel-Country-Information-Pages/Turkey.html	</v>
      <v xml:space="preserve">http://creativecommons.org/licenses/by-sa/3.0/			</v>
    </spb>
    <spb s="0">
      <v xml:space="preserve">Wikipedia	</v>
      <v xml:space="preserve">CC BY-SA 3.0	</v>
      <v xml:space="preserve">https://de.wikipedia.org/wiki/T%C3%BCrkei	</v>
      <v xml:space="preserve">https://creativecommons.org/licenses/by-sa/3.0	</v>
    </spb>
    <spb s="0">
      <v xml:space="preserve">Wikipedia	</v>
      <v xml:space="preserve">CC-BY-SA	</v>
      <v xml:space="preserve">http://en.wikipedia.org/wiki/Turkey	</v>
      <v xml:space="preserve">http://creativecommons.org/licenses/by-sa/3.0/	</v>
    </spb>
    <spb s="0">
      <v xml:space="preserve">Cia	</v>
      <v xml:space="preserve">	</v>
      <v xml:space="preserve">https://www.cia.gov/library/publications/the-world-factbook/geos/tu.html?Transportation	</v>
      <v xml:space="preserve">	</v>
    </spb>
    <spb s="1">
      <v>155</v>
      <v>1</v>
      <v>156</v>
      <v>156</v>
      <v>157</v>
      <v>156</v>
      <v>156</v>
      <v>155</v>
      <v>156</v>
      <v>157</v>
      <v>156</v>
      <v>4</v>
      <v>156</v>
      <v>156</v>
      <v>158</v>
      <v>156</v>
      <v>6</v>
      <v>158</v>
      <v>7</v>
      <v>158</v>
      <v>158</v>
      <v>158</v>
      <v>156</v>
      <v>8</v>
      <v>9</v>
      <v>10</v>
      <v>158</v>
      <v>156</v>
      <v>11</v>
      <v>12</v>
      <v>13</v>
      <v>14</v>
      <v>158</v>
      <v>158</v>
      <v>15</v>
      <v>158</v>
      <v>155</v>
      <v>158</v>
      <v>158</v>
      <v>158</v>
      <v>158</v>
      <v>158</v>
      <v>158</v>
      <v>158</v>
      <v>158</v>
    </spb>
    <spb s="8">
      <v>2019</v>
      <v>2019</v>
      <v>Quadratkilometer</v>
      <v>pro Liter (2016)</v>
      <v>2022</v>
      <v>pro Tausend (2018)</v>
      <v>2016</v>
      <v>kWh (2014)</v>
      <v>2016</v>
      <v>Jahre (2018)</v>
      <v>2019</v>
      <v>2019</v>
      <v>2019</v>
      <v>2018</v>
      <v>2017</v>
      <v>Todesfälle pro 100.000 (2017)</v>
      <v>2018</v>
      <v>2017</v>
      <v>2019</v>
      <v>pro Tausend (2018)</v>
      <v>Kilotonnen pro Jahr (2016)</v>
      <v>2017</v>
      <v>1999</v>
      <v>2019</v>
      <v>2015</v>
      <v>2019</v>
      <v>2015</v>
      <v>2018</v>
      <v>2018</v>
      <v>2018</v>
      <v>2018</v>
      <v>2018</v>
      <v>2018</v>
      <v>2018</v>
    </spb>
    <spb s="0">
      <v xml:space="preserve">Wikipedia	Cia	travel.state.gov	</v>
      <v xml:space="preserve">CC-BY-SA			</v>
      <v xml:space="preserve">http://en.wikipedia.org/wiki/Georgia_(country)	https://www.cia.gov/library/publications/the-world-factbook/geos/gg.html?Transportation	https://travel.state.gov/content/travel/en/international-travel/International-Travel-Country-Information-Pages/Georgia.html	</v>
      <v xml:space="preserve">http://creativecommons.org/licenses/by-sa/3.0/			</v>
    </spb>
    <spb s="0">
      <v xml:space="preserve">Wikipedia	</v>
      <v xml:space="preserve">CC BY-SA 3.0	</v>
      <v xml:space="preserve">https://de.wikipedia.org/wiki/Georgien	</v>
      <v xml:space="preserve">https://creativecommons.org/licenses/by-sa/3.0	</v>
    </spb>
    <spb s="0">
      <v xml:space="preserve">Wikipedia	</v>
      <v xml:space="preserve">CC-BY-SA	</v>
      <v xml:space="preserve">http://en.wikipedia.org/wiki/Georgia_(country)	</v>
      <v xml:space="preserve">http://creativecommons.org/licenses/by-sa/3.0/	</v>
    </spb>
    <spb s="0">
      <v xml:space="preserve">Cia	</v>
      <v xml:space="preserve">	</v>
      <v xml:space="preserve">https://www.cia.gov/library/publications/the-world-factbook/geos/gg.html?Transportation	</v>
      <v xml:space="preserve">	</v>
    </spb>
    <spb s="15">
      <v>161</v>
      <v>1</v>
      <v>162</v>
      <v>162</v>
      <v>163</v>
      <v>162</v>
      <v>162</v>
      <v>161</v>
      <v>162</v>
      <v>163</v>
      <v>162</v>
      <v>4</v>
      <v>162</v>
      <v>162</v>
      <v>164</v>
      <v>162</v>
      <v>6</v>
      <v>164</v>
      <v>7</v>
      <v>164</v>
      <v>164</v>
      <v>164</v>
      <v>162</v>
      <v>8</v>
      <v>9</v>
      <v>10</v>
      <v>164</v>
      <v>162</v>
      <v>11</v>
      <v>12</v>
      <v>13</v>
      <v>14</v>
      <v>164</v>
      <v>164</v>
      <v>15</v>
      <v>164</v>
      <v>164</v>
      <v>164</v>
      <v>164</v>
      <v>164</v>
      <v>164</v>
      <v>164</v>
      <v>164</v>
      <v>164</v>
    </spb>
    <spb s="17">
      <v>2019</v>
      <v>2019</v>
      <v>Quadratkilometer</v>
      <v>pro Liter (2016)</v>
      <v>2022</v>
      <v>pro Tausend (2018)</v>
      <v>2016</v>
      <v>kWh (2014)</v>
      <v>2016</v>
      <v>Jahre (2018)</v>
      <v>2019</v>
      <v>2019</v>
      <v>2019</v>
      <v>2018</v>
      <v>2018</v>
      <v>Todesfälle pro 100.000 (2017)</v>
      <v>2018</v>
      <v>2017</v>
      <v>2019</v>
      <v>pro Tausend (2018)</v>
      <v>Kilotonnen pro Jahr (2016)</v>
      <v>2018</v>
      <v>2019</v>
      <v>2019</v>
      <v>2014</v>
      <v>2015</v>
      <v>2018</v>
      <v>2018</v>
      <v>2018</v>
      <v>2018</v>
      <v>2018</v>
      <v>2018</v>
      <v>2018</v>
    </spb>
    <spb s="0">
      <v xml:space="preserve">Wikipedia	Cia	travel.state.gov	</v>
      <v xml:space="preserve">CC-BY-SA			</v>
      <v xml:space="preserve">http://en.wikipedia.org/wiki/Portugal	https://www.cia.gov/library/publications/the-world-factbook/geos/po.html?Transportation	https://travel.state.gov/content/travel/en/international-travel/International-Travel-Country-Information-Pages/Portugal.html	</v>
      <v xml:space="preserve">http://creativecommons.org/licenses/by-sa/3.0/			</v>
    </spb>
    <spb s="0">
      <v xml:space="preserve">Wikipedia	</v>
      <v xml:space="preserve">CC BY-SA 3.0	</v>
      <v xml:space="preserve">https://de.wikipedia.org/wiki/Portugal	</v>
      <v xml:space="preserve">https://creativecommons.org/licenses/by-sa/3.0	</v>
    </spb>
    <spb s="0">
      <v xml:space="preserve">Wikipedia	</v>
      <v xml:space="preserve">CC-BY-SA	</v>
      <v xml:space="preserve">http://en.wikipedia.org/wiki/Portugal	</v>
      <v xml:space="preserve">http://creativecommons.org/licenses/by-sa/3.0/	</v>
    </spb>
    <spb s="0">
      <v xml:space="preserve">Cia	</v>
      <v xml:space="preserve">	</v>
      <v xml:space="preserve">https://www.cia.gov/library/publications/the-world-factbook/geos/po.html?Transportation	</v>
      <v xml:space="preserve">	</v>
    </spb>
    <spb s="1">
      <v>167</v>
      <v>1</v>
      <v>168</v>
      <v>168</v>
      <v>169</v>
      <v>168</v>
      <v>168</v>
      <v>167</v>
      <v>168</v>
      <v>169</v>
      <v>168</v>
      <v>4</v>
      <v>168</v>
      <v>168</v>
      <v>170</v>
      <v>168</v>
      <v>6</v>
      <v>170</v>
      <v>7</v>
      <v>170</v>
      <v>170</v>
      <v>170</v>
      <v>168</v>
      <v>8</v>
      <v>9</v>
      <v>10</v>
      <v>170</v>
      <v>168</v>
      <v>11</v>
      <v>12</v>
      <v>13</v>
      <v>14</v>
      <v>170</v>
      <v>170</v>
      <v>15</v>
      <v>170</v>
      <v>167</v>
      <v>170</v>
      <v>170</v>
      <v>170</v>
      <v>170</v>
      <v>170</v>
      <v>170</v>
      <v>170</v>
      <v>170</v>
    </spb>
    <spb s="0">
      <v xml:space="preserve">Wikipedia	Cia	travel.state.gov	</v>
      <v xml:space="preserve">CC-BY-SA			</v>
      <v xml:space="preserve">http://en.wikipedia.org/wiki/Czech_Republic	https://www.cia.gov/library/publications/the-world-factbook/geos/ez.html?Transportation	https://travel.state.gov/content/travel/en/international-travel/International-Travel-Country-Information-Pages/CzechRepublic.html	</v>
      <v xml:space="preserve">http://creativecommons.org/licenses/by-sa/3.0/			</v>
    </spb>
    <spb s="0">
      <v xml:space="preserve">Wikipedia	</v>
      <v xml:space="preserve">CC BY-SA 3.0	</v>
      <v xml:space="preserve">https://de.wikipedia.org/wiki/Tschechien	</v>
      <v xml:space="preserve">https://creativecommons.org/licenses/by-sa/3.0	</v>
    </spb>
    <spb s="0">
      <v xml:space="preserve">Wikipedia	</v>
      <v xml:space="preserve">CC-BY-SA	</v>
      <v xml:space="preserve">http://en.wikipedia.org/wiki/Czech_Republic	</v>
      <v xml:space="preserve">http://creativecommons.org/licenses/by-sa/3.0/	</v>
    </spb>
    <spb s="0">
      <v xml:space="preserve">Cia	</v>
      <v xml:space="preserve">	</v>
      <v xml:space="preserve">https://www.cia.gov/library/publications/the-world-factbook/geos/ez.html?Transportation	</v>
      <v xml:space="preserve">	</v>
    </spb>
    <spb s="1">
      <v>172</v>
      <v>1</v>
      <v>173</v>
      <v>173</v>
      <v>174</v>
      <v>173</v>
      <v>173</v>
      <v>172</v>
      <v>173</v>
      <v>174</v>
      <v>173</v>
      <v>4</v>
      <v>173</v>
      <v>173</v>
      <v>175</v>
      <v>173</v>
      <v>6</v>
      <v>175</v>
      <v>7</v>
      <v>175</v>
      <v>175</v>
      <v>175</v>
      <v>173</v>
      <v>8</v>
      <v>9</v>
      <v>10</v>
      <v>175</v>
      <v>173</v>
      <v>11</v>
      <v>12</v>
      <v>13</v>
      <v>14</v>
      <v>175</v>
      <v>175</v>
      <v>15</v>
      <v>175</v>
      <v>172</v>
      <v>175</v>
      <v>175</v>
      <v>175</v>
      <v>175</v>
      <v>175</v>
      <v>175</v>
      <v>175</v>
      <v>175</v>
    </spb>
    <spb s="8">
      <v>2019</v>
      <v>2019</v>
      <v>Quadratkilometer</v>
      <v>pro Liter (2016)</v>
      <v>2022</v>
      <v>pro Tausend (2018)</v>
      <v>2016</v>
      <v>kWh (2014)</v>
      <v>2016</v>
      <v>Jahre (2018)</v>
      <v>2019</v>
      <v>2019</v>
      <v>2019</v>
      <v>2018</v>
      <v>2018</v>
      <v>Todesfälle pro 100.000 (2017)</v>
      <v>2018</v>
      <v>2017</v>
      <v>2019</v>
      <v>pro Tausend (2018)</v>
      <v>Kilotonnen pro Jahr (2016)</v>
      <v>2017</v>
      <v>2017</v>
      <v>2019</v>
      <v>2015</v>
      <v>2008</v>
      <v>2015</v>
      <v>2017</v>
      <v>2017</v>
      <v>2017</v>
      <v>2017</v>
      <v>2017</v>
      <v>2017</v>
      <v>2017</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BIP" t="spb"/>
    <k n="KLI" t="spb"/>
    <k n="Name" t="spb"/>
    <k n="Fläche" t="spb"/>
    <k n="Abkürzung" t="spb"/>
    <k n="Aufrufcode" t="spb"/>
    <k n="UniqueName" t="spb"/>
    <k n="Benzinpreis" t="spb"/>
    <k n="Bevölkerung" t="spb"/>
    <k n="Mindestlohn" t="spb"/>
    <k n="Beschreibung" t="spb"/>
    <k n="Geburtenrate" t="spb"/>
    <k n="Größte Stadt" t="spb"/>
    <k n="Währungscode" t="spb"/>
    <k n="Agrarland (%)" t="spb"/>
    <k n="Nationalhymne" t="spb"/>
    <k n="Stromverbrauch" t="spb"/>
    <k n="Waldfläche (%)" t="spb"/>
    <k n="Lebenserwartung" t="spb"/>
    <k n="Arbeitslosenrate" t="spb"/>
    <k n="Gesamtsteuersatz" t="spb"/>
    <k n="KLI-Änderung (%)" t="spb"/>
    <k n="Offizieller Name" t="spb"/>
    <k n="Fruchtbarkeitsrate" t="spb"/>
    <k n="`Ärzte pro tausend" t="spb"/>
    <k n="Müttersterblichkeit" t="spb"/>
    <k n="Steuereinkommen (%)" t="spb"/>
    <k n="Hauptstadt/Großstadt" t="spb"/>
    <k n="Größe der Streitkräfte" t="spb"/>
    <k n="Städtische Bevölkerung" t="spb"/>
    <k n="Säuglingssterblichkeit" t="spb"/>
    <k n="Kohlenstoffdioxid-Ausstoß" t="spb"/>
    <k n="Brutto-Grundschulbesuch (%)" t="spb"/>
    <k n="Brutto-Universitätsbesuch (%)" t="spb"/>
    <k n="Bevölkerung: Erwerbsbeteiligung (%)" t="spb"/>
    <k n="Energieverbrauch fossiler Brennstoffe" t="spb"/>
    <k n="Börsenwert börsennotierter Unternehmen" t="spb"/>
    <k n="Gesundheitsausgaben aus eigener Tasche (%)" t="spb"/>
    <k n="Bevölkerung: Einkommensanteil am höchsten 10%" t="spb"/>
    <k n="Bevölkerung: Einkommensanteil am höchsten 20%" t="spb"/>
    <k n="Bevölkerung: Einkommensanteil am niedrigsten 10%" t="spb"/>
    <k n="Bevölkerung: Einkommensanteil am niedrigsten 20%" t="spb"/>
    <k n="Bevölkerung: Einkommensanteil an dritter Stelle 20%" t="spb"/>
    <k n="Bevölkerung: Einkommensanteil an vierter Stelle 20%" t="spb"/>
    <k n="Bevölkerung: Einkommensanteil an zweiter Stelle 20%" t="spb"/>
  </s>
  <s>
    <k n="BIP" t="s"/>
    <k n="KLI" t="s"/>
    <k n="Bild" t="s"/>
    <k n="Name" t="s"/>
    <k n="Fläche" t="s"/>
    <k n="Abkürzung" t="s"/>
    <k n="Aufrufcode" t="s"/>
    <k n="UniqueName" t="s"/>
    <k n="VDPID/VSID" t="s"/>
    <k n="Benzinpreis" t="s"/>
    <k n="Bevölkerung" t="s"/>
    <k n="Mindestlohn" t="s"/>
    <k n="Beschreibung" t="s"/>
    <k n="Geburtenrate" t="s"/>
    <k n="Größte Stadt" t="s"/>
    <k n="Währungscode" t="s"/>
    <k n="Agrarland (%)" t="s"/>
    <k n="Nationalhymne" t="s"/>
    <k n="Stromverbrauch" t="s"/>
    <k n="Waldfläche (%)" t="s"/>
    <k n="LearnMoreOnLink" t="s"/>
    <k n="Lebenserwartung" t="s"/>
    <k n="Arbeitslosenrate" t="s"/>
    <k n="Gesamtsteuersatz" t="s"/>
    <k n="KLI-Änderung (%)" t="s"/>
    <k n="Offizieller Name" t="s"/>
    <k n="Ärzte pro tausend" t="s"/>
    <k n="Fruchtbarkeitsrate" t="s"/>
    <k n="Müttersterblichkeit" t="s"/>
    <k n="Steuereinkommen (%)" t="s"/>
    <k n="Hauptstadt/Großstadt" t="s"/>
    <k n="Größe der Streitkräfte" t="s"/>
    <k n="Städtische Bevölkerung" t="s"/>
    <k n="Säuglingssterblichkeit" t="s"/>
    <k n="Kohlenstoffdioxid-Ausstoß" t="s"/>
    <k n="Brutto-Grundschulbesuch (%)" t="s"/>
    <k n="Brutto-Universitätsbesuch (%)" t="s"/>
    <k n="Bevölkerung: Erwerbsbeteiligung (%)" t="s"/>
    <k n="Energieverbrauch fossiler Brennstoffe" t="s"/>
    <k n="Börsenwert börsennotierter Unternehmen" t="s"/>
    <k n="Gesundheitsausgaben aus eigener Tasche (%)" t="s"/>
    <k n="Bevölkerung: Einkommensanteil am höchsten 10%" t="s"/>
    <k n="Bevölkerung: Einkommensanteil am höchsten 20%" t="s"/>
    <k n="Bevölkerung: Einkommensanteil am niedrigsten 10%" t="s"/>
    <k n="Bevölkerung: Einkommensanteil am niedrigsten 20%" t="s"/>
    <k n="Bevölkerung: Einkommensanteil an dritter Stelle 20%" t="s"/>
    <k n="Bevölkerung: Einkommensanteil an vierter Stelle 20%" t="s"/>
    <k n="Bevölkerung: Einkommensanteil an zweiter Stelle 20%" t="s"/>
  </s>
  <s>
    <k n="^Order" t="spba"/>
    <k n="TitleProperty" t="s"/>
    <k n="SubTitleProperty" t="s"/>
  </s>
  <s>
    <k n="ShowInCardView" t="b"/>
    <k n="ShowInDotNotation" t="b"/>
    <k n="ShowInAutoComplete" t="b"/>
  </s>
  <s>
    <k n="UniqueName" t="spb"/>
    <k n="VDPID/VSID" t="spb"/>
    <k n="LearnMoreOnLink" t="spb"/>
  </s>
  <s>
    <k n="Bild" t="i"/>
    <k n="Name" t="i"/>
  </s>
  <s>
    <k n="link" t="s"/>
    <k n="logo" t="s"/>
    <k n="name" t="s"/>
  </s>
  <s>
    <k n="BIP" t="s"/>
    <k n="KLI" t="s"/>
    <k n="Fläche" t="s"/>
    <k n="Benzinpreis" t="s"/>
    <k n="Bevölkerung" t="s"/>
    <k n="Geburtenrate" t="s"/>
    <k n="Agrarland (%)" t="s"/>
    <k n="Stromverbrauch" t="s"/>
    <k n="Waldfläche (%)" t="s"/>
    <k n="Lebenserwartung" t="s"/>
    <k n="Arbeitslosenrate" t="s"/>
    <k n="Gesamtsteuersatz" t="s"/>
    <k n="KLI-Änderung (%)" t="s"/>
    <k n="Fruchtbarkeitsrate" t="s"/>
    <k n="`Ärzte pro tausend" t="s"/>
    <k n="Müttersterblichkeit" t="s"/>
    <k n="Steuereinkommen (%)" t="s"/>
    <k n="Größe der Streitkräfte" t="s"/>
    <k n="Städtische Bevölkerung" t="s"/>
    <k n="Säuglingssterblichkeit" t="s"/>
    <k n="Kohlenstoffdioxid-Ausstoß" t="s"/>
    <k n="Brutto-Grundschulbesuch (%)" t="s"/>
    <k n="Brutto-Universitätsbesuch (%)" t="s"/>
    <k n="Bevölkerung: Erwerbsbeteiligung (%)" t="s"/>
    <k n="Energieverbrauch fossiler Brennstoffe" t="s"/>
    <k n="Börsenwert börsennotierter Unternehmen" t="s"/>
    <k n="Gesundheitsausgaben aus eigener Tasche (%)" t="s"/>
    <k n="Bevölkerung: Einkommensanteil am höchsten 10%" t="s"/>
    <k n="Bevölkerung: Einkommensanteil am höchsten 20%" t="s"/>
    <k n="Bevölkerung: Einkommensanteil am niedrigsten 10%" t="s"/>
    <k n="Bevölkerung: Einkommensanteil am niedrigsten 20%" t="s"/>
    <k n="Bevölkerung: Einkommensanteil an dritter Stelle 20%" t="s"/>
    <k n="Bevölkerung: Einkommensanteil an vierter Stelle 20%" t="s"/>
    <k n="Bevölkerung: Einkommensanteil an zweiter Stelle 20%" t="s"/>
  </s>
  <s>
    <k n="_Self" t="i"/>
  </s>
  <s>
    <k n="Name" t="spb"/>
    <k n="Fläche" t="spb"/>
    <k n="Abkürzung" t="spb"/>
    <k n="Haushalte" t="spb"/>
    <k n="UniqueName" t="spb"/>
    <k n="Bevölkerung" t="spb"/>
    <k n="Land/Region" t="spb"/>
    <k n="Beschreibung" t="spb"/>
    <k n="Größte Stadt" t="spb"/>
    <k n="Wohneinheiten" t="spb"/>
    <k n="Hauptstadt/Großstadt" t="spb"/>
    <k n="Personen pro Haushalt" t="spb"/>
  </s>
  <s>
    <k n="Bild" t="s"/>
    <k n="Name" t="s"/>
    <k n="Fläche" t="s"/>
    <k n="Abkürzung" t="s"/>
    <k n="Haushalte" t="s"/>
    <k n="UniqueName" t="s"/>
    <k n="VDPID/VSID" t="s"/>
    <k n="Bevölkerung" t="s"/>
    <k n="Land/Region" t="s"/>
    <k n="Beschreibung" t="s"/>
    <k n="Größte Stadt" t="s"/>
    <k n="Wohneinheiten" t="s"/>
    <k n="LearnMoreOnLink" t="s"/>
    <k n="Hauptstadt/Großstadt" t="s"/>
    <k n="Personen pro Haushalt" t="s"/>
  </s>
  <s>
    <k n="Fläche" t="s"/>
    <k n="Haushalte" t="s"/>
    <k n="Bevölkerung" t="s"/>
    <k n="Wohneinheiten" t="s"/>
    <k n="Personen pro Haushalt" t="s"/>
  </s>
  <s>
    <k n="BIP" t="spb"/>
    <k n="KLI" t="spb"/>
    <k n="Name" t="spb"/>
    <k n="Fläche" t="spb"/>
    <k n="Abkürzung" t="spb"/>
    <k n="Aufrufcode" t="spb"/>
    <k n="UniqueName" t="spb"/>
    <k n="Benzinpreis" t="spb"/>
    <k n="Bevölkerung" t="spb"/>
    <k n="Beschreibung" t="spb"/>
    <k n="Geburtenrate" t="spb"/>
    <k n="Größte Stadt" t="spb"/>
    <k n="Währungscode" t="spb"/>
    <k n="Agrarland (%)" t="spb"/>
    <k n="Nationalhymne" t="spb"/>
    <k n="Stromverbrauch" t="spb"/>
    <k n="Waldfläche (%)" t="spb"/>
    <k n="Lebenserwartung" t="spb"/>
    <k n="Arbeitslosenrate" t="spb"/>
    <k n="Gesamtsteuersatz" t="spb"/>
    <k n="KLI-Änderung (%)" t="spb"/>
    <k n="Offizieller Name" t="spb"/>
    <k n="Fruchtbarkeitsrate" t="spb"/>
    <k n="`Ärzte pro tausend" t="spb"/>
    <k n="Müttersterblichkeit" t="spb"/>
    <k n="Steuereinkommen (%)" t="spb"/>
    <k n="Hauptstadt/Großstadt" t="spb"/>
    <k n="Größe der Streitkräfte" t="spb"/>
    <k n="Städtische Bevölkerung" t="spb"/>
    <k n="Säuglingssterblichkeit" t="spb"/>
    <k n="Kohlenstoffdioxid-Ausstoß" t="spb"/>
    <k n="Brutto-Grundschulbesuch (%)" t="spb"/>
    <k n="Brutto-Universitätsbesuch (%)" t="spb"/>
    <k n="Bevölkerung: Erwerbsbeteiligung (%)" t="spb"/>
    <k n="Energieverbrauch fossiler Brennstoffe" t="spb"/>
    <k n="Börsenwert börsennotierter Unternehmen" t="spb"/>
    <k n="Gesundheitsausgaben aus eigener Tasche (%)" t="spb"/>
    <k n="Bevölkerung: Einkommensanteil am höchsten 10%" t="spb"/>
    <k n="Bevölkerung: Einkommensanteil am höchsten 20%" t="spb"/>
    <k n="Bevölkerung: Einkommensanteil am niedrigsten 10%" t="spb"/>
    <k n="Bevölkerung: Einkommensanteil am niedrigsten 20%" t="spb"/>
    <k n="Bevölkerung: Einkommensanteil an dritter Stelle 20%" t="spb"/>
    <k n="Bevölkerung: Einkommensanteil an vierter Stelle 20%" t="spb"/>
    <k n="Bevölkerung: Einkommensanteil an zweiter Stelle 20%" t="spb"/>
  </s>
  <s>
    <k n="BIP" t="s"/>
    <k n="KLI" t="s"/>
    <k n="Bild" t="s"/>
    <k n="Name" t="s"/>
    <k n="Fläche" t="s"/>
    <k n="Abkürzung" t="s"/>
    <k n="Aufrufcode" t="s"/>
    <k n="UniqueName" t="s"/>
    <k n="VDPID/VSID" t="s"/>
    <k n="Benzinpreis" t="s"/>
    <k n="Bevölkerung" t="s"/>
    <k n="Beschreibung" t="s"/>
    <k n="Geburtenrate" t="s"/>
    <k n="Größte Stadt" t="s"/>
    <k n="Währungscode" t="s"/>
    <k n="Agrarland (%)" t="s"/>
    <k n="Nationalhymne" t="s"/>
    <k n="Stromverbrauch" t="s"/>
    <k n="Waldfläche (%)" t="s"/>
    <k n="LearnMoreOnLink" t="s"/>
    <k n="Lebenserwartung" t="s"/>
    <k n="Arbeitslosenrate" t="s"/>
    <k n="Gesamtsteuersatz" t="s"/>
    <k n="KLI-Änderung (%)" t="s"/>
    <k n="Offizieller Name" t="s"/>
    <k n="Ärzte pro tausend" t="s"/>
    <k n="Fruchtbarkeitsrate" t="s"/>
    <k n="Müttersterblichkeit" t="s"/>
    <k n="Steuereinkommen (%)" t="s"/>
    <k n="Hauptstadt/Großstadt" t="s"/>
    <k n="Größe der Streitkräfte" t="s"/>
    <k n="Städtische Bevölkerung" t="s"/>
    <k n="Säuglingssterblichkeit" t="s"/>
    <k n="Kohlenstoffdioxid-Ausstoß" t="s"/>
    <k n="Brutto-Grundschulbesuch (%)" t="s"/>
    <k n="Brutto-Universitätsbesuch (%)" t="s"/>
    <k n="Bevölkerung: Erwerbsbeteiligung (%)" t="s"/>
    <k n="Energieverbrauch fossiler Brennstoffe" t="s"/>
    <k n="Börsenwert börsennotierter Unternehmen" t="s"/>
    <k n="Gesundheitsausgaben aus eigener Tasche (%)" t="s"/>
    <k n="Bevölkerung: Einkommensanteil am höchsten 10%" t="s"/>
    <k n="Bevölkerung: Einkommensanteil am höchsten 20%" t="s"/>
    <k n="Bevölkerung: Einkommensanteil am niedrigsten 10%" t="s"/>
    <k n="Bevölkerung: Einkommensanteil am niedrigsten 20%" t="s"/>
    <k n="Bevölkerung: Einkommensanteil an dritter Stelle 20%" t="s"/>
    <k n="Bevölkerung: Einkommensanteil an vierter Stelle 20%" t="s"/>
    <k n="Bevölkerung: Einkommensanteil an zweiter Stelle 20%" t="s"/>
  </s>
  <s>
    <k n="BIP" t="spb"/>
    <k n="KLI" t="spb"/>
    <k n="Name" t="spb"/>
    <k n="Fläche" t="spb"/>
    <k n="Abkürzung" t="spb"/>
    <k n="Aufrufcode" t="spb"/>
    <k n="UniqueName" t="spb"/>
    <k n="Benzinpreis" t="spb"/>
    <k n="Bevölkerung" t="spb"/>
    <k n="Mindestlohn" t="spb"/>
    <k n="Beschreibung" t="spb"/>
    <k n="Geburtenrate" t="spb"/>
    <k n="Größte Stadt" t="spb"/>
    <k n="Währungscode" t="spb"/>
    <k n="Agrarland (%)" t="spb"/>
    <k n="Nationalhymne" t="spb"/>
    <k n="Stromverbrauch" t="spb"/>
    <k n="Waldfläche (%)" t="spb"/>
    <k n="Lebenserwartung" t="spb"/>
    <k n="Arbeitslosenrate" t="spb"/>
    <k n="Gesamtsteuersatz" t="spb"/>
    <k n="KLI-Änderung (%)" t="spb"/>
    <k n="Offizieller Name" t="spb"/>
    <k n="Fruchtbarkeitsrate" t="spb"/>
    <k n="`Ärzte pro tausend" t="spb"/>
    <k n="Müttersterblichkeit" t="spb"/>
    <k n="Steuereinkommen (%)" t="spb"/>
    <k n="Hauptstadt/Großstadt" t="spb"/>
    <k n="Größe der Streitkräfte" t="spb"/>
    <k n="Städtische Bevölkerung" t="spb"/>
    <k n="Säuglingssterblichkeit" t="spb"/>
    <k n="Kohlenstoffdioxid-Ausstoß" t="spb"/>
    <k n="Brutto-Grundschulbesuch (%)" t="spb"/>
    <k n="Brutto-Universitätsbesuch (%)" t="spb"/>
    <k n="Bevölkerung: Erwerbsbeteiligung (%)" t="spb"/>
    <k n="Energieverbrauch fossiler Brennstoffe" t="spb"/>
    <k n="Gesundheitsausgaben aus eigener Tasche (%)" t="spb"/>
    <k n="Bevölkerung: Einkommensanteil am höchsten 10%" t="spb"/>
    <k n="Bevölkerung: Einkommensanteil am höchsten 20%" t="spb"/>
    <k n="Bevölkerung: Einkommensanteil am niedrigsten 10%" t="spb"/>
    <k n="Bevölkerung: Einkommensanteil am niedrigsten 20%" t="spb"/>
    <k n="Bevölkerung: Einkommensanteil an dritter Stelle 20%" t="spb"/>
    <k n="Bevölkerung: Einkommensanteil an vierter Stelle 20%" t="spb"/>
    <k n="Bevölkerung: Einkommensanteil an zweiter Stelle 20%" t="spb"/>
  </s>
  <s>
    <k n="BIP" t="s"/>
    <k n="KLI" t="s"/>
    <k n="Bild" t="s"/>
    <k n="Name" t="s"/>
    <k n="Fläche" t="s"/>
    <k n="Abkürzung" t="s"/>
    <k n="Aufrufcode" t="s"/>
    <k n="UniqueName" t="s"/>
    <k n="VDPID/VSID" t="s"/>
    <k n="Benzinpreis" t="s"/>
    <k n="Bevölkerung" t="s"/>
    <k n="Mindestlohn" t="s"/>
    <k n="Beschreibung" t="s"/>
    <k n="Geburtenrate" t="s"/>
    <k n="Größte Stadt" t="s"/>
    <k n="Währungscode" t="s"/>
    <k n="Agrarland (%)" t="s"/>
    <k n="Nationalhymne" t="s"/>
    <k n="Stromverbrauch" t="s"/>
    <k n="Waldfläche (%)" t="s"/>
    <k n="LearnMoreOnLink" t="s"/>
    <k n="Lebenserwartung" t="s"/>
    <k n="Arbeitslosenrate" t="s"/>
    <k n="Gesamtsteuersatz" t="s"/>
    <k n="KLI-Änderung (%)" t="s"/>
    <k n="Offizieller Name" t="s"/>
    <k n="Ärzte pro tausend" t="s"/>
    <k n="Fruchtbarkeitsrate" t="s"/>
    <k n="Müttersterblichkeit" t="s"/>
    <k n="Steuereinkommen (%)" t="s"/>
    <k n="Hauptstadt/Großstadt" t="s"/>
    <k n="Größe der Streitkräfte" t="s"/>
    <k n="Städtische Bevölkerung" t="s"/>
    <k n="Säuglingssterblichkeit" t="s"/>
    <k n="Kohlenstoffdioxid-Ausstoß" t="s"/>
    <k n="Brutto-Grundschulbesuch (%)" t="s"/>
    <k n="Brutto-Universitätsbesuch (%)" t="s"/>
    <k n="Bevölkerung: Erwerbsbeteiligung (%)" t="s"/>
    <k n="Energieverbrauch fossiler Brennstoffe" t="s"/>
    <k n="Gesundheitsausgaben aus eigener Tasche (%)" t="s"/>
    <k n="Bevölkerung: Einkommensanteil am höchsten 10%" t="s"/>
    <k n="Bevölkerung: Einkommensanteil am höchsten 20%" t="s"/>
    <k n="Bevölkerung: Einkommensanteil am niedrigsten 10%" t="s"/>
    <k n="Bevölkerung: Einkommensanteil am niedrigsten 20%" t="s"/>
    <k n="Bevölkerung: Einkommensanteil an dritter Stelle 20%" t="s"/>
    <k n="Bevölkerung: Einkommensanteil an vierter Stelle 20%" t="s"/>
    <k n="Bevölkerung: Einkommensanteil an zweiter Stelle 20%" t="s"/>
  </s>
  <s>
    <k n="BIP" t="s"/>
    <k n="KLI" t="s"/>
    <k n="Fläche" t="s"/>
    <k n="Benzinpreis" t="s"/>
    <k n="Bevölkerung" t="s"/>
    <k n="Geburtenrate" t="s"/>
    <k n="Agrarland (%)" t="s"/>
    <k n="Stromverbrauch" t="s"/>
    <k n="Waldfläche (%)" t="s"/>
    <k n="Lebenserwartung" t="s"/>
    <k n="Arbeitslosenrate" t="s"/>
    <k n="Gesamtsteuersatz" t="s"/>
    <k n="KLI-Änderung (%)" t="s"/>
    <k n="Fruchtbarkeitsrate" t="s"/>
    <k n="`Ärzte pro tausend" t="s"/>
    <k n="Müttersterblichkeit" t="s"/>
    <k n="Steuereinkommen (%)" t="s"/>
    <k n="Größe der Streitkräfte" t="s"/>
    <k n="Städtische Bevölkerung" t="s"/>
    <k n="Säuglingssterblichkeit" t="s"/>
    <k n="Kohlenstoffdioxid-Ausstoß" t="s"/>
    <k n="Brutto-Grundschulbesuch (%)" t="s"/>
    <k n="Brutto-Universitätsbesuch (%)" t="s"/>
    <k n="Bevölkerung: Erwerbsbeteiligung (%)" t="s"/>
    <k n="Energieverbrauch fossiler Brennstoffe" t="s"/>
    <k n="Gesundheitsausgaben aus eigener Tasche (%)" t="s"/>
    <k n="Bevölkerung: Einkommensanteil am höchsten 10%" t="s"/>
    <k n="Bevölkerung: Einkommensanteil am höchsten 20%" t="s"/>
    <k n="Bevölkerung: Einkommensanteil am niedrigsten 10%" t="s"/>
    <k n="Bevölkerung: Einkommensanteil am niedrigsten 20%" t="s"/>
    <k n="Bevölkerung: Einkommensanteil an dritter Stelle 20%" t="s"/>
    <k n="Bevölkerung: Einkommensanteil an vierter Stelle 20%" t="s"/>
    <k n="Bevölkerung: Einkommensanteil an zweiter Stelle 20%"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HeroField" t="b"/>
    <rPr n="IsTitleField" t="b"/>
    <rPr n="NumberFormat" t="s"/>
  </richProperties>
  <richStyles>
    <rSty>
      <rpv i="0">1</rpv>
    </rSty>
    <rSty>
      <rpv i="1">1</rpv>
    </rSty>
    <rSty dxfid="3">
      <rpv i="2">0.0%</rpv>
    </rSty>
    <rSty dxfid="3"/>
    <rSty dxfid="2">
      <rpv i="2">0.00</rpv>
    </rSty>
    <rSty dxfid="5">
      <rpv i="2">0</rpv>
    </rSty>
    <rSty dxfid="1">
      <rpv i="2">_([$$-en-US]* #,##0.00_);_([$$-en-US]* (#,##0.00);_([$$-en-US]* "-"??_);_(@_)</rpv>
    </rSty>
    <rSty dxfid="0">
      <rpv i="2">#,##0</rpv>
    </rSty>
    <rSty dxfid="1">
      <rpv i="2">_([$$-en-US]* #,##0_);_([$$-en-US]* (#,##0);_([$$-en-US]* "-"_);_(@_)</rpv>
    </rSty>
    <rSty dxfid="1">
      <rpv i="2">0.0</rpv>
    </rSty>
    <rSty dxfid="4">
      <rpv i="2">#,##0.00</rpv>
    </rSty>
  </richStyles>
</richStyleSheet>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00FC-1FE3-41D4-9634-702CB7439414}">
  <dimension ref="A1:AL65"/>
  <sheetViews>
    <sheetView showGridLines="0" tabSelected="1" zoomScale="130" zoomScaleNormal="130" workbookViewId="0">
      <pane xSplit="11" ySplit="1" topLeftCell="L2" activePane="bottomRight" state="frozen"/>
      <selection pane="topRight" activeCell="L1" sqref="L1"/>
      <selection pane="bottomLeft" activeCell="A2" sqref="A2"/>
      <selection pane="bottomRight" activeCell="C41" sqref="C41"/>
    </sheetView>
  </sheetViews>
  <sheetFormatPr baseColWidth="10" defaultRowHeight="15" x14ac:dyDescent="0.25"/>
  <cols>
    <col min="1" max="1" width="7.42578125" customWidth="1"/>
    <col min="2" max="2" width="15.140625" style="4" bestFit="1" customWidth="1"/>
    <col min="3" max="3" width="4.28515625" style="1" customWidth="1"/>
    <col min="4" max="4" width="4.28515625" style="1" hidden="1" customWidth="1"/>
    <col min="5" max="5" width="1.42578125" style="2" customWidth="1"/>
    <col min="6" max="6" width="15.7109375" style="3" bestFit="1" customWidth="1"/>
    <col min="7" max="7" width="4.28515625" style="1" customWidth="1"/>
    <col min="8" max="8" width="4.28515625" style="1" hidden="1" customWidth="1"/>
    <col min="9" max="9" width="4.7109375" customWidth="1"/>
    <col min="10" max="10" width="1.42578125" style="2" customWidth="1"/>
    <col min="11" max="12" width="4.7109375" customWidth="1"/>
    <col min="13" max="13" width="1.42578125" customWidth="1"/>
    <col min="14" max="14" width="4.7109375" customWidth="1"/>
    <col min="15" max="15" width="4.7109375" style="2" customWidth="1"/>
    <col min="16" max="16" width="4.7109375" customWidth="1"/>
    <col min="17" max="17" width="1.42578125" customWidth="1"/>
    <col min="18" max="18" width="4.7109375" customWidth="1"/>
    <col min="19" max="19" width="4.7109375" style="2" customWidth="1"/>
    <col min="20" max="20" width="4.7109375" customWidth="1"/>
    <col min="21" max="21" width="1.42578125" customWidth="1"/>
    <col min="22" max="22" width="4.7109375" customWidth="1"/>
    <col min="23" max="23" width="4.7109375" style="2" customWidth="1"/>
    <col min="24" max="24" width="4.7109375" customWidth="1"/>
    <col min="25" max="25" width="1.42578125" customWidth="1"/>
    <col min="26" max="26" width="4.7109375" customWidth="1"/>
    <col min="27" max="27" width="4.7109375" style="2" customWidth="1"/>
    <col min="28" max="28" width="4.7109375" customWidth="1"/>
    <col min="29" max="29" width="1.42578125" customWidth="1"/>
    <col min="30" max="30" width="4.7109375" customWidth="1"/>
    <col min="31" max="31" width="4.7109375" style="2" customWidth="1"/>
    <col min="34" max="34" width="4.28515625" customWidth="1"/>
    <col min="35" max="35" width="15.140625" bestFit="1" customWidth="1"/>
    <col min="36" max="36" width="4.28515625" style="1" customWidth="1"/>
    <col min="37" max="37" width="3.5703125" customWidth="1"/>
    <col min="38" max="38" width="5.85546875" customWidth="1"/>
  </cols>
  <sheetData>
    <row r="1" spans="1:38" ht="29.25" customHeight="1" thickBot="1" x14ac:dyDescent="0.3">
      <c r="A1" s="12" t="s">
        <v>8</v>
      </c>
      <c r="B1" s="81" t="s">
        <v>1</v>
      </c>
      <c r="C1" s="82"/>
      <c r="D1" s="82"/>
      <c r="E1" s="82"/>
      <c r="F1" s="82"/>
      <c r="G1" s="83"/>
      <c r="H1" s="12"/>
      <c r="I1" s="81" t="s">
        <v>2</v>
      </c>
      <c r="J1" s="82"/>
      <c r="K1" s="84"/>
      <c r="L1" s="85" t="s">
        <v>3</v>
      </c>
      <c r="M1" s="86"/>
      <c r="N1" s="87"/>
      <c r="O1" s="11" t="s">
        <v>15</v>
      </c>
      <c r="P1" s="88" t="s">
        <v>4</v>
      </c>
      <c r="Q1" s="89"/>
      <c r="R1" s="90"/>
      <c r="S1" s="11" t="s">
        <v>15</v>
      </c>
      <c r="T1" s="88" t="s">
        <v>5</v>
      </c>
      <c r="U1" s="89"/>
      <c r="V1" s="90"/>
      <c r="W1" s="11" t="s">
        <v>15</v>
      </c>
      <c r="X1" s="88" t="s">
        <v>6</v>
      </c>
      <c r="Y1" s="89"/>
      <c r="Z1" s="90"/>
      <c r="AA1" s="11" t="s">
        <v>15</v>
      </c>
      <c r="AB1" s="88" t="s">
        <v>6</v>
      </c>
      <c r="AC1" s="89"/>
      <c r="AD1" s="90"/>
      <c r="AE1" s="11" t="s">
        <v>15</v>
      </c>
    </row>
    <row r="2" spans="1:38" s="5" customFormat="1" ht="15.75" x14ac:dyDescent="0.25">
      <c r="A2" s="14" t="s">
        <v>16</v>
      </c>
      <c r="B2" s="15" t="e" vm="1">
        <v>#VALUE!</v>
      </c>
      <c r="C2" s="16" t="e" cm="1" vm="2">
        <f t="array" ref="C2">_FV(B2,"Bild")</f>
        <v>#VALUE!</v>
      </c>
      <c r="D2" s="16">
        <f>IF(OR($I2="",$K2=""),0,IF($I2&gt;$K2,3,IF($I2&lt;$K2,0,IF($I2=$K2,1))))</f>
        <v>3</v>
      </c>
      <c r="E2" s="17" t="s">
        <v>0</v>
      </c>
      <c r="F2" s="18" t="e" vm="3">
        <f>SCO</f>
        <v>#VALUE!</v>
      </c>
      <c r="G2" s="19" t="e" cm="1" vm="4">
        <f t="array" ref="G2">_FV(F2,"Bild")</f>
        <v>#VALUE!</v>
      </c>
      <c r="H2" s="20">
        <f>IF(OR($I2="",$K2=""),0,IF($I2&lt;$K2,3,IF($I2&gt;$K2,0,IF($I2=$K2,1))))</f>
        <v>0</v>
      </c>
      <c r="I2" s="21">
        <v>1</v>
      </c>
      <c r="J2" s="17" t="s">
        <v>0</v>
      </c>
      <c r="K2" s="22">
        <v>0</v>
      </c>
      <c r="L2" s="23">
        <v>2</v>
      </c>
      <c r="M2" s="24" t="s">
        <v>0</v>
      </c>
      <c r="N2" s="25">
        <v>1</v>
      </c>
      <c r="O2" s="26">
        <f>IF(OR($I2="",$K2=""),Regeln!$C$5,IF(AND(L2=$I2,N2=$K2),Regeln!$C$3,IF(OR(AND($I2&gt;$K2,L2&gt;N2),AND($I2&lt;$K2,L2&lt;N2),AND($I2=$K2,L2=N2)),Regeln!$C$4,Regeln!$C$5)))</f>
        <v>3</v>
      </c>
      <c r="P2" s="27"/>
      <c r="Q2" s="28" t="s">
        <v>0</v>
      </c>
      <c r="R2" s="29"/>
      <c r="S2" s="26">
        <f>IF(OR($I2="",$K2=""),Regeln!$C$5,IF(AND(P2=$I2,R2=$K2),Regeln!$C$3,IF(OR(AND($I2&gt;$K2,P2&gt;R2),AND($I2&lt;$K2,P2&lt;R2),AND($I2=$K2,P2=R2)),Regeln!$C$4,Regeln!$C$5)))</f>
        <v>0</v>
      </c>
      <c r="T2" s="27"/>
      <c r="U2" s="28" t="s">
        <v>0</v>
      </c>
      <c r="V2" s="29"/>
      <c r="W2" s="26">
        <f>IF(OR($I2="",$K2=""),Regeln!$C$5,IF(AND(T2=$I2,V2=$K2),Regeln!$C$3,IF(OR(AND($I2&gt;$K2,T2&gt;V2),AND($I2&lt;$K2,T2&lt;V2),AND($I2=$K2,T2=V2)),Regeln!$C$4,Regeln!$C$5)))</f>
        <v>0</v>
      </c>
      <c r="X2" s="27"/>
      <c r="Y2" s="28" t="s">
        <v>0</v>
      </c>
      <c r="Z2" s="29"/>
      <c r="AA2" s="26">
        <f>IF(OR($I2="",$K2=""),Regeln!$C$5,IF(AND(X2=$I2,Z2=$K2),Regeln!$C$3,IF(OR(AND($I2&gt;$K2,X2&gt;Z2),AND($I2&lt;$K2,X2&lt;Z2),AND($I2=$K2,X2=Z2)),Regeln!$C$4,Regeln!$C$5)))</f>
        <v>0</v>
      </c>
      <c r="AB2" s="27"/>
      <c r="AC2" s="28" t="s">
        <v>0</v>
      </c>
      <c r="AD2" s="29"/>
      <c r="AE2" s="26">
        <f>IF(OR($I2="",$K2=""),Regeln!$C$5,IF(AND(AB2=$I2,AD2=$K2),Regeln!$C$3,IF(OR(AND($I2&gt;$K2,AB2&gt;AD2),AND($I2&lt;$K2,AB2&lt;AD2),AND($I2=$K2,AB2=AD2)),Regeln!$C$4,Regeln!$C$5)))</f>
        <v>0</v>
      </c>
      <c r="AH2" s="5" t="s">
        <v>9</v>
      </c>
      <c r="AJ2" s="7"/>
      <c r="AK2" s="5" t="s">
        <v>15</v>
      </c>
      <c r="AL2" s="5" t="s">
        <v>45</v>
      </c>
    </row>
    <row r="3" spans="1:38" s="5" customFormat="1" ht="15.75" x14ac:dyDescent="0.25">
      <c r="A3" s="30" t="s">
        <v>16</v>
      </c>
      <c r="B3" s="31" t="e" vm="5">
        <v>#VALUE!</v>
      </c>
      <c r="C3" s="32" t="e" cm="1" vm="6">
        <f t="array" ref="C3">_FV(B3,"Bild")</f>
        <v>#VALUE!</v>
      </c>
      <c r="D3" s="32">
        <f t="shared" ref="D3:D37" si="0">IF(OR($I3="",$K3=""),0,IF($I3&gt;$K3,3,IF($I3&lt;$K3,0,IF($I3=$K3,1))))</f>
        <v>0</v>
      </c>
      <c r="E3" s="33" t="s">
        <v>0</v>
      </c>
      <c r="F3" s="34" t="e" vm="7">
        <f>SUI</f>
        <v>#VALUE!</v>
      </c>
      <c r="G3" s="35" t="e" cm="1" vm="8">
        <f t="array" ref="G3">_FV(F3,"Bild")</f>
        <v>#VALUE!</v>
      </c>
      <c r="H3" s="36">
        <f t="shared" ref="H3:H37" si="1">IF(OR($I3="",$K3=""),0,IF($I3&lt;$K3,3,IF($I3&gt;$K3,0,IF($I3=$K3,1))))</f>
        <v>0</v>
      </c>
      <c r="I3" s="37"/>
      <c r="J3" s="33" t="s">
        <v>0</v>
      </c>
      <c r="K3" s="38"/>
      <c r="L3" s="39"/>
      <c r="M3" s="40" t="s">
        <v>0</v>
      </c>
      <c r="N3" s="41"/>
      <c r="O3" s="42">
        <f>IF(OR($I3="",$K3=""),Regeln!$C$5,IF(AND(L3=$I3,N3=$K3),Regeln!$C$3,IF(OR(AND($I3&gt;$K3,L3&gt;N3),AND($I3&lt;$K3,L3&lt;N3),AND($I3=$K3,L3=N3)),Regeln!$C$4,Regeln!$C$5)))</f>
        <v>0</v>
      </c>
      <c r="P3" s="39"/>
      <c r="Q3" s="40" t="s">
        <v>0</v>
      </c>
      <c r="R3" s="41"/>
      <c r="S3" s="42">
        <f>IF(OR($I3="",$K3=""),Regeln!$C$5,IF(AND(P3=$I3,R3=$K3),Regeln!$C$3,IF(OR(AND($I3&gt;$K3,P3&gt;R3),AND($I3&lt;$K3,P3&lt;R3),AND($I3=$K3,P3=R3)),Regeln!$C$4,Regeln!$C$5)))</f>
        <v>0</v>
      </c>
      <c r="T3" s="39"/>
      <c r="U3" s="40" t="s">
        <v>0</v>
      </c>
      <c r="V3" s="41"/>
      <c r="W3" s="42">
        <f>IF(OR($I3="",$K3=""),Regeln!$C$5,IF(AND(T3=$I3,V3=$K3),Regeln!$C$3,IF(OR(AND($I3&gt;$K3,T3&gt;V3),AND($I3&lt;$K3,T3&lt;V3),AND($I3=$K3,T3=V3)),Regeln!$C$4,Regeln!$C$5)))</f>
        <v>0</v>
      </c>
      <c r="X3" s="39"/>
      <c r="Y3" s="40" t="s">
        <v>0</v>
      </c>
      <c r="Z3" s="41"/>
      <c r="AA3" s="42">
        <f>IF(OR($I3="",$K3=""),Regeln!$C$5,IF(AND(X3=$I3,Z3=$K3),Regeln!$C$3,IF(OR(AND($I3&gt;$K3,X3&gt;Z3),AND($I3&lt;$K3,X3&lt;Z3),AND($I3=$K3,X3=Z3)),Regeln!$C$4,Regeln!$C$5)))</f>
        <v>0</v>
      </c>
      <c r="AB3" s="39"/>
      <c r="AC3" s="40" t="s">
        <v>0</v>
      </c>
      <c r="AD3" s="41"/>
      <c r="AE3" s="42">
        <f>IF(OR($I3="",$K3=""),Regeln!$C$5,IF(AND(AB3=$I3,AD3=$K3),Regeln!$C$3,IF(OR(AND($I3&gt;$K3,AB3&gt;AD3),AND($I3&lt;$K3,AB3&lt;AD3),AND($I3=$K3,AB3=AD3)),Regeln!$C$4,Regeln!$C$5)))</f>
        <v>0</v>
      </c>
      <c r="AH3" s="5" t="s">
        <v>7</v>
      </c>
      <c r="AJ3" s="7"/>
    </row>
    <row r="4" spans="1:38" s="5" customFormat="1" ht="15.75" x14ac:dyDescent="0.25">
      <c r="A4" s="30" t="s">
        <v>16</v>
      </c>
      <c r="B4" s="31" t="e" vm="3">
        <v>#VALUE!</v>
      </c>
      <c r="C4" s="32" t="e" cm="1" vm="4">
        <f t="array" ref="C4">_FV(B4,"Bild")</f>
        <v>#VALUE!</v>
      </c>
      <c r="D4" s="32">
        <f t="shared" si="0"/>
        <v>0</v>
      </c>
      <c r="E4" s="33" t="s">
        <v>0</v>
      </c>
      <c r="F4" s="34" t="e" vm="7">
        <f>SUI</f>
        <v>#VALUE!</v>
      </c>
      <c r="G4" s="35" t="e" cm="1" vm="8">
        <f t="array" ref="G4">_FV(F4,"Bild")</f>
        <v>#VALUE!</v>
      </c>
      <c r="H4" s="36">
        <f t="shared" si="1"/>
        <v>0</v>
      </c>
      <c r="I4" s="37"/>
      <c r="J4" s="33" t="s">
        <v>0</v>
      </c>
      <c r="K4" s="38"/>
      <c r="L4" s="39"/>
      <c r="M4" s="40" t="s">
        <v>0</v>
      </c>
      <c r="N4" s="41"/>
      <c r="O4" s="42">
        <f>IF(OR($I4="",$K4=""),Regeln!$C$5,IF(AND(L4=$I4,N4=$K4),Regeln!$C$3,IF(OR(AND($I4&gt;$K4,L4&gt;N4),AND($I4&lt;$K4,L4&lt;N4),AND($I4=$K4,L4=N4)),Regeln!$C$4,Regeln!$C$5)))</f>
        <v>0</v>
      </c>
      <c r="P4" s="39"/>
      <c r="Q4" s="40" t="s">
        <v>0</v>
      </c>
      <c r="R4" s="41"/>
      <c r="S4" s="42">
        <f>IF(OR($I4="",$K4=""),Regeln!$C$5,IF(AND(P4=$I4,R4=$K4),Regeln!$C$3,IF(OR(AND($I4&gt;$K4,P4&gt;R4),AND($I4&lt;$K4,P4&lt;R4),AND($I4=$K4,P4=R4)),Regeln!$C$4,Regeln!$C$5)))</f>
        <v>0</v>
      </c>
      <c r="T4" s="39"/>
      <c r="U4" s="40" t="s">
        <v>0</v>
      </c>
      <c r="V4" s="41"/>
      <c r="W4" s="42">
        <f>IF(OR($I4="",$K4=""),Regeln!$C$5,IF(AND(T4=$I4,V4=$K4),Regeln!$C$3,IF(OR(AND($I4&gt;$K4,T4&gt;V4),AND($I4&lt;$K4,T4&lt;V4),AND($I4=$K4,T4=V4)),Regeln!$C$4,Regeln!$C$5)))</f>
        <v>0</v>
      </c>
      <c r="X4" s="39"/>
      <c r="Y4" s="40" t="s">
        <v>0</v>
      </c>
      <c r="Z4" s="41"/>
      <c r="AA4" s="42">
        <f>IF(OR($I4="",$K4=""),Regeln!$C$5,IF(AND(X4=$I4,Z4=$K4),Regeln!$C$3,IF(OR(AND($I4&gt;$K4,X4&gt;Z4),AND($I4&lt;$K4,X4&lt;Z4),AND($I4=$K4,X4=Z4)),Regeln!$C$4,Regeln!$C$5)))</f>
        <v>0</v>
      </c>
      <c r="AB4" s="39"/>
      <c r="AC4" s="40" t="s">
        <v>0</v>
      </c>
      <c r="AD4" s="41"/>
      <c r="AE4" s="42">
        <f>IF(OR($I4="",$K4=""),Regeln!$C$5,IF(AND(AB4=$I4,AD4=$K4),Regeln!$C$3,IF(OR(AND($I4&gt;$K4,AB4&gt;AD4),AND($I4&lt;$K4,AB4&lt;AD4),AND($I4=$K4,AB4=AD4)),Regeln!$C$4,Regeln!$C$5)))</f>
        <v>0</v>
      </c>
      <c r="AI4" s="5" t="e" vm="1">
        <v>#VALUE!</v>
      </c>
      <c r="AJ4" s="7" t="e" cm="1" vm="2">
        <f t="array" ref="AJ4">_FV(AI4,"Bild")</f>
        <v>#VALUE!</v>
      </c>
      <c r="AK4" s="5">
        <f>SUMIF($B$2:B$37,AI4,$D$2:$D$37)+SUMIF($F$2:$F$37,AI4,$H$2:$H$37)</f>
        <v>3</v>
      </c>
      <c r="AL4" s="5">
        <f>_xlfn.RANK.EQ(AK4,$AK$4:$AK$7)</f>
        <v>1</v>
      </c>
    </row>
    <row r="5" spans="1:38" s="5" customFormat="1" ht="15.75" x14ac:dyDescent="0.25">
      <c r="A5" s="30" t="s">
        <v>16</v>
      </c>
      <c r="B5" s="31" t="e" vm="1">
        <f>GER</f>
        <v>#VALUE!</v>
      </c>
      <c r="C5" s="32" t="e" cm="1" vm="2">
        <f t="array" ref="C5">_FV(B5,"Bild")</f>
        <v>#VALUE!</v>
      </c>
      <c r="D5" s="32">
        <f t="shared" si="0"/>
        <v>0</v>
      </c>
      <c r="E5" s="33" t="s">
        <v>0</v>
      </c>
      <c r="F5" s="34" t="e" vm="5">
        <f>HUN</f>
        <v>#VALUE!</v>
      </c>
      <c r="G5" s="35" t="e" cm="1" vm="6">
        <f t="array" ref="G5">_FV(F5,"Bild")</f>
        <v>#VALUE!</v>
      </c>
      <c r="H5" s="36">
        <f t="shared" si="1"/>
        <v>0</v>
      </c>
      <c r="I5" s="37"/>
      <c r="J5" s="33" t="s">
        <v>0</v>
      </c>
      <c r="K5" s="38"/>
      <c r="L5" s="39"/>
      <c r="M5" s="40" t="s">
        <v>0</v>
      </c>
      <c r="N5" s="41"/>
      <c r="O5" s="42">
        <f>IF(OR($I5="",$K5=""),Regeln!$C$5,IF(AND(L5=$I5,N5=$K5),Regeln!$C$3,IF(OR(AND($I5&gt;$K5,L5&gt;N5),AND($I5&lt;$K5,L5&lt;N5),AND($I5=$K5,L5=N5)),Regeln!$C$4,Regeln!$C$5)))</f>
        <v>0</v>
      </c>
      <c r="P5" s="39"/>
      <c r="Q5" s="40" t="s">
        <v>0</v>
      </c>
      <c r="R5" s="41"/>
      <c r="S5" s="42">
        <f>IF(OR($I5="",$K5=""),Regeln!$C$5,IF(AND(P5=$I5,R5=$K5),Regeln!$C$3,IF(OR(AND($I5&gt;$K5,P5&gt;R5),AND($I5&lt;$K5,P5&lt;R5),AND($I5=$K5,P5=R5)),Regeln!$C$4,Regeln!$C$5)))</f>
        <v>0</v>
      </c>
      <c r="T5" s="39"/>
      <c r="U5" s="40" t="s">
        <v>0</v>
      </c>
      <c r="V5" s="41"/>
      <c r="W5" s="42">
        <f>IF(OR($I5="",$K5=""),Regeln!$C$5,IF(AND(T5=$I5,V5=$K5),Regeln!$C$3,IF(OR(AND($I5&gt;$K5,T5&gt;V5),AND($I5&lt;$K5,T5&lt;V5),AND($I5=$K5,T5=V5)),Regeln!$C$4,Regeln!$C$5)))</f>
        <v>0</v>
      </c>
      <c r="X5" s="39"/>
      <c r="Y5" s="40" t="s">
        <v>0</v>
      </c>
      <c r="Z5" s="41"/>
      <c r="AA5" s="42">
        <f>IF(OR($I5="",$K5=""),Regeln!$C$5,IF(AND(X5=$I5,Z5=$K5),Regeln!$C$3,IF(OR(AND($I5&gt;$K5,X5&gt;Z5),AND($I5&lt;$K5,X5&lt;Z5),AND($I5=$K5,X5=Z5)),Regeln!$C$4,Regeln!$C$5)))</f>
        <v>0</v>
      </c>
      <c r="AB5" s="39"/>
      <c r="AC5" s="40" t="s">
        <v>0</v>
      </c>
      <c r="AD5" s="41"/>
      <c r="AE5" s="42">
        <f>IF(OR($I5="",$K5=""),Regeln!$C$5,IF(AND(AB5=$I5,AD5=$K5),Regeln!$C$3,IF(OR(AND($I5&gt;$K5,AB5&gt;AD5),AND($I5&lt;$K5,AB5&lt;AD5),AND($I5=$K5,AB5=AD5)),Regeln!$C$4,Regeln!$C$5)))</f>
        <v>0</v>
      </c>
      <c r="AI5" s="5" t="e" vm="3">
        <v>#VALUE!</v>
      </c>
      <c r="AJ5" s="7" t="e" cm="1" vm="4">
        <f t="array" ref="AJ5">_FV(AI5,"Bild")</f>
        <v>#VALUE!</v>
      </c>
      <c r="AK5" s="5">
        <f>SUMIF($B$2:B$37,AI5,$D$2:$D$37)+SUMIF($F$2:$F$37,AI5,$H$2:$H$37)</f>
        <v>0</v>
      </c>
      <c r="AL5" s="5">
        <f>_xlfn.RANK.EQ(AK5,$AK$4:$AK$7)</f>
        <v>2</v>
      </c>
    </row>
    <row r="6" spans="1:38" s="5" customFormat="1" ht="15.75" x14ac:dyDescent="0.25">
      <c r="A6" s="30" t="s">
        <v>16</v>
      </c>
      <c r="B6" s="31" t="e" vm="7">
        <f>SUI</f>
        <v>#VALUE!</v>
      </c>
      <c r="C6" s="32" t="e" cm="1" vm="8">
        <f t="array" ref="C6">_FV(B6,"Bild")</f>
        <v>#VALUE!</v>
      </c>
      <c r="D6" s="32">
        <f t="shared" si="0"/>
        <v>0</v>
      </c>
      <c r="E6" s="33" t="s">
        <v>0</v>
      </c>
      <c r="F6" s="34" t="e" vm="1">
        <f>GER</f>
        <v>#VALUE!</v>
      </c>
      <c r="G6" s="35" t="e" cm="1" vm="2">
        <f t="array" ref="G6">_FV(F6,"Bild")</f>
        <v>#VALUE!</v>
      </c>
      <c r="H6" s="36">
        <f t="shared" si="1"/>
        <v>0</v>
      </c>
      <c r="I6" s="37"/>
      <c r="J6" s="33" t="s">
        <v>0</v>
      </c>
      <c r="K6" s="38"/>
      <c r="L6" s="39"/>
      <c r="M6" s="40" t="s">
        <v>0</v>
      </c>
      <c r="N6" s="41"/>
      <c r="O6" s="42">
        <f>IF(OR($I6="",$K6=""),Regeln!$C$5,IF(AND(L6=$I6,N6=$K6),Regeln!$C$3,IF(OR(AND($I6&gt;$K6,L6&gt;N6),AND($I6&lt;$K6,L6&lt;N6),AND($I6=$K6,L6=N6)),Regeln!$C$4,Regeln!$C$5)))</f>
        <v>0</v>
      </c>
      <c r="P6" s="39"/>
      <c r="Q6" s="40" t="s">
        <v>0</v>
      </c>
      <c r="R6" s="41"/>
      <c r="S6" s="42">
        <f>IF(OR($I6="",$K6=""),Regeln!$C$5,IF(AND(P6=$I6,R6=$K6),Regeln!$C$3,IF(OR(AND($I6&gt;$K6,P6&gt;R6),AND($I6&lt;$K6,P6&lt;R6),AND($I6=$K6,P6=R6)),Regeln!$C$4,Regeln!$C$5)))</f>
        <v>0</v>
      </c>
      <c r="T6" s="39"/>
      <c r="U6" s="40" t="s">
        <v>0</v>
      </c>
      <c r="V6" s="41"/>
      <c r="W6" s="42">
        <f>IF(OR($I6="",$K6=""),Regeln!$C$5,IF(AND(T6=$I6,V6=$K6),Regeln!$C$3,IF(OR(AND($I6&gt;$K6,T6&gt;V6),AND($I6&lt;$K6,T6&lt;V6),AND($I6=$K6,T6=V6)),Regeln!$C$4,Regeln!$C$5)))</f>
        <v>0</v>
      </c>
      <c r="X6" s="39"/>
      <c r="Y6" s="40" t="s">
        <v>0</v>
      </c>
      <c r="Z6" s="41"/>
      <c r="AA6" s="42">
        <f>IF(OR($I6="",$K6=""),Regeln!$C$5,IF(AND(X6=$I6,Z6=$K6),Regeln!$C$3,IF(OR(AND($I6&gt;$K6,X6&gt;Z6),AND($I6&lt;$K6,X6&lt;Z6),AND($I6=$K6,X6=Z6)),Regeln!$C$4,Regeln!$C$5)))</f>
        <v>0</v>
      </c>
      <c r="AB6" s="39"/>
      <c r="AC6" s="40" t="s">
        <v>0</v>
      </c>
      <c r="AD6" s="41"/>
      <c r="AE6" s="42">
        <f>IF(OR($I6="",$K6=""),Regeln!$C$5,IF(AND(AB6=$I6,AD6=$K6),Regeln!$C$3,IF(OR(AND($I6&gt;$K6,AB6&gt;AD6),AND($I6&lt;$K6,AB6&lt;AD6),AND($I6=$K6,AB6=AD6)),Regeln!$C$4,Regeln!$C$5)))</f>
        <v>0</v>
      </c>
      <c r="AI6" s="5" t="e" vm="7">
        <v>#VALUE!</v>
      </c>
      <c r="AJ6" s="7" t="e" cm="1" vm="8">
        <f t="array" ref="AJ6">_FV(AI6,"Bild")</f>
        <v>#VALUE!</v>
      </c>
      <c r="AK6" s="5">
        <f>SUMIF($B$2:B$37,AI6,$D$2:$D$37)+SUMIF($F$2:$F$37,AI6,$H$2:$H$37)</f>
        <v>0</v>
      </c>
      <c r="AL6" s="5">
        <f>_xlfn.RANK.EQ(AK6,$AK$4:$AK$7)</f>
        <v>2</v>
      </c>
    </row>
    <row r="7" spans="1:38" s="5" customFormat="1" ht="15.75" x14ac:dyDescent="0.25">
      <c r="A7" s="30" t="s">
        <v>16</v>
      </c>
      <c r="B7" s="31" t="e" vm="3">
        <f>SCO</f>
        <v>#VALUE!</v>
      </c>
      <c r="C7" s="32" t="e" cm="1" vm="4">
        <f t="array" ref="C7">_FV(B7,"Bild")</f>
        <v>#VALUE!</v>
      </c>
      <c r="D7" s="32">
        <f t="shared" si="0"/>
        <v>0</v>
      </c>
      <c r="E7" s="33" t="s">
        <v>0</v>
      </c>
      <c r="F7" s="34" t="e" vm="5">
        <f>HUN</f>
        <v>#VALUE!</v>
      </c>
      <c r="G7" s="35" t="e" cm="1" vm="6">
        <f t="array" ref="G7">_FV(F7,"Bild")</f>
        <v>#VALUE!</v>
      </c>
      <c r="H7" s="36">
        <f t="shared" si="1"/>
        <v>0</v>
      </c>
      <c r="I7" s="37"/>
      <c r="J7" s="33" t="s">
        <v>0</v>
      </c>
      <c r="K7" s="38"/>
      <c r="L7" s="39"/>
      <c r="M7" s="40" t="s">
        <v>0</v>
      </c>
      <c r="N7" s="41"/>
      <c r="O7" s="42">
        <f>IF(OR($I7="",$K7=""),Regeln!$C$5,IF(AND(L7=$I7,N7=$K7),Regeln!$C$3,IF(OR(AND($I7&gt;$K7,L7&gt;N7),AND($I7&lt;$K7,L7&lt;N7),AND($I7=$K7,L7=N7)),Regeln!$C$4,Regeln!$C$5)))</f>
        <v>0</v>
      </c>
      <c r="P7" s="39"/>
      <c r="Q7" s="40" t="s">
        <v>0</v>
      </c>
      <c r="R7" s="41"/>
      <c r="S7" s="42">
        <f>IF(OR($I7="",$K7=""),Regeln!$C$5,IF(AND(P7=$I7,R7=$K7),Regeln!$C$3,IF(OR(AND($I7&gt;$K7,P7&gt;R7),AND($I7&lt;$K7,P7&lt;R7),AND($I7=$K7,P7=R7)),Regeln!$C$4,Regeln!$C$5)))</f>
        <v>0</v>
      </c>
      <c r="T7" s="39"/>
      <c r="U7" s="40" t="s">
        <v>0</v>
      </c>
      <c r="V7" s="41"/>
      <c r="W7" s="42">
        <f>IF(OR($I7="",$K7=""),Regeln!$C$5,IF(AND(T7=$I7,V7=$K7),Regeln!$C$3,IF(OR(AND($I7&gt;$K7,T7&gt;V7),AND($I7&lt;$K7,T7&lt;V7),AND($I7=$K7,T7=V7)),Regeln!$C$4,Regeln!$C$5)))</f>
        <v>0</v>
      </c>
      <c r="X7" s="39"/>
      <c r="Y7" s="40" t="s">
        <v>0</v>
      </c>
      <c r="Z7" s="41"/>
      <c r="AA7" s="42">
        <f>IF(OR($I7="",$K7=""),Regeln!$C$5,IF(AND(X7=$I7,Z7=$K7),Regeln!$C$3,IF(OR(AND($I7&gt;$K7,X7&gt;Z7),AND($I7&lt;$K7,X7&lt;Z7),AND($I7=$K7,X7=Z7)),Regeln!$C$4,Regeln!$C$5)))</f>
        <v>0</v>
      </c>
      <c r="AB7" s="39"/>
      <c r="AC7" s="40" t="s">
        <v>0</v>
      </c>
      <c r="AD7" s="41"/>
      <c r="AE7" s="42">
        <f>IF(OR($I7="",$K7=""),Regeln!$C$5,IF(AND(AB7=$I7,AD7=$K7),Regeln!$C$3,IF(OR(AND($I7&gt;$K7,AB7&gt;AD7),AND($I7&lt;$K7,AB7&lt;AD7),AND($I7=$K7,AB7=AD7)),Regeln!$C$4,Regeln!$C$5)))</f>
        <v>0</v>
      </c>
      <c r="AI7" s="5" t="e" vm="5">
        <v>#VALUE!</v>
      </c>
      <c r="AJ7" s="7" t="e" cm="1" vm="6">
        <f t="array" ref="AJ7">_FV(AI7,"Bild")</f>
        <v>#VALUE!</v>
      </c>
      <c r="AK7" s="5">
        <f>SUMIF($B$2:B$37,AI7,$D$2:$D$37)+SUMIF($F$2:$F$37,AI7,$H$2:$H$37)</f>
        <v>0</v>
      </c>
      <c r="AL7" s="5">
        <f>_xlfn.RANK.EQ(AK7,$AK$4:$AK$7)</f>
        <v>2</v>
      </c>
    </row>
    <row r="8" spans="1:38" s="5" customFormat="1" ht="15.75" x14ac:dyDescent="0.25">
      <c r="A8" s="30" t="s">
        <v>17</v>
      </c>
      <c r="B8" s="31" t="e" vm="9">
        <f>ESP</f>
        <v>#VALUE!</v>
      </c>
      <c r="C8" s="32" t="e" cm="1" vm="10">
        <f t="array" ref="C8">_FV(B8,"Bild")</f>
        <v>#VALUE!</v>
      </c>
      <c r="D8" s="32">
        <f t="shared" si="0"/>
        <v>0</v>
      </c>
      <c r="E8" s="33" t="s">
        <v>0</v>
      </c>
      <c r="F8" s="34" t="e" vm="11">
        <f>CRO</f>
        <v>#VALUE!</v>
      </c>
      <c r="G8" s="35" t="e" cm="1" vm="12">
        <f t="array" ref="G8">_FV(F8,"Bild")</f>
        <v>#VALUE!</v>
      </c>
      <c r="H8" s="36">
        <f t="shared" si="1"/>
        <v>0</v>
      </c>
      <c r="I8" s="37"/>
      <c r="J8" s="33" t="s">
        <v>0</v>
      </c>
      <c r="K8" s="38"/>
      <c r="L8" s="39"/>
      <c r="M8" s="40" t="s">
        <v>0</v>
      </c>
      <c r="N8" s="41"/>
      <c r="O8" s="42">
        <f>IF(OR($I8="",$K8=""),Regeln!$C$5,IF(AND(L8=$I8,N8=$K8),Regeln!$C$3,IF(OR(AND($I8&gt;$K8,L8&gt;N8),AND($I8&lt;$K8,L8&lt;N8),AND($I8=$K8,L8=N8)),Regeln!$C$4,Regeln!$C$5)))</f>
        <v>0</v>
      </c>
      <c r="P8" s="39"/>
      <c r="Q8" s="40" t="s">
        <v>0</v>
      </c>
      <c r="R8" s="41"/>
      <c r="S8" s="42">
        <f>IF(OR($I8="",$K8=""),Regeln!$C$5,IF(AND(P8=$I8,R8=$K8),Regeln!$C$3,IF(OR(AND($I8&gt;$K8,P8&gt;R8),AND($I8&lt;$K8,P8&lt;R8),AND($I8=$K8,P8=R8)),Regeln!$C$4,Regeln!$C$5)))</f>
        <v>0</v>
      </c>
      <c r="T8" s="39"/>
      <c r="U8" s="40" t="s">
        <v>0</v>
      </c>
      <c r="V8" s="41"/>
      <c r="W8" s="42">
        <f>IF(OR($I8="",$K8=""),Regeln!$C$5,IF(AND(T8=$I8,V8=$K8),Regeln!$C$3,IF(OR(AND($I8&gt;$K8,T8&gt;V8),AND($I8&lt;$K8,T8&lt;V8),AND($I8=$K8,T8=V8)),Regeln!$C$4,Regeln!$C$5)))</f>
        <v>0</v>
      </c>
      <c r="X8" s="39"/>
      <c r="Y8" s="40" t="s">
        <v>0</v>
      </c>
      <c r="Z8" s="41"/>
      <c r="AA8" s="42">
        <f>IF(OR($I8="",$K8=""),Regeln!$C$5,IF(AND(X8=$I8,Z8=$K8),Regeln!$C$3,IF(OR(AND($I8&gt;$K8,X8&gt;Z8),AND($I8&lt;$K8,X8&lt;Z8),AND($I8=$K8,X8=Z8)),Regeln!$C$4,Regeln!$C$5)))</f>
        <v>0</v>
      </c>
      <c r="AB8" s="39"/>
      <c r="AC8" s="40" t="s">
        <v>0</v>
      </c>
      <c r="AD8" s="41"/>
      <c r="AE8" s="42">
        <f>IF(OR($I8="",$K8=""),Regeln!$C$5,IF(AND(AB8=$I8,AD8=$K8),Regeln!$C$3,IF(OR(AND($I8&gt;$K8,AB8&gt;AD8),AND($I8&lt;$K8,AB8&lt;AD8),AND($I8=$K8,AB8=AD8)),Regeln!$C$4,Regeln!$C$5)))</f>
        <v>0</v>
      </c>
      <c r="AJ8" s="7"/>
    </row>
    <row r="9" spans="1:38" s="5" customFormat="1" ht="15.75" x14ac:dyDescent="0.25">
      <c r="A9" s="30" t="s">
        <v>17</v>
      </c>
      <c r="B9" s="31" t="e" vm="13">
        <f>ITA</f>
        <v>#VALUE!</v>
      </c>
      <c r="C9" s="32" t="e" cm="1" vm="14">
        <f t="array" ref="C9">_FV(B9,"Bild")</f>
        <v>#VALUE!</v>
      </c>
      <c r="D9" s="32">
        <f t="shared" si="0"/>
        <v>0</v>
      </c>
      <c r="E9" s="33" t="s">
        <v>0</v>
      </c>
      <c r="F9" s="34" t="e" vm="15">
        <f>ALB</f>
        <v>#VALUE!</v>
      </c>
      <c r="G9" s="35" t="e" cm="1" vm="16">
        <f t="array" ref="G9">_FV(F9,"Bild")</f>
        <v>#VALUE!</v>
      </c>
      <c r="H9" s="36">
        <f t="shared" si="1"/>
        <v>0</v>
      </c>
      <c r="I9" s="37"/>
      <c r="J9" s="33" t="s">
        <v>0</v>
      </c>
      <c r="K9" s="38"/>
      <c r="L9" s="39"/>
      <c r="M9" s="40" t="s">
        <v>0</v>
      </c>
      <c r="N9" s="41"/>
      <c r="O9" s="42">
        <f>IF(OR($I9="",$K9=""),Regeln!$C$5,IF(AND(L9=$I9,N9=$K9),Regeln!$C$3,IF(OR(AND($I9&gt;$K9,L9&gt;N9),AND($I9&lt;$K9,L9&lt;N9),AND($I9=$K9,L9=N9)),Regeln!$C$4,Regeln!$C$5)))</f>
        <v>0</v>
      </c>
      <c r="P9" s="39"/>
      <c r="Q9" s="40" t="s">
        <v>0</v>
      </c>
      <c r="R9" s="41"/>
      <c r="S9" s="42">
        <f>IF(OR($I9="",$K9=""),Regeln!$C$5,IF(AND(P9=$I9,R9=$K9),Regeln!$C$3,IF(OR(AND($I9&gt;$K9,P9&gt;R9),AND($I9&lt;$K9,P9&lt;R9),AND($I9=$K9,P9=R9)),Regeln!$C$4,Regeln!$C$5)))</f>
        <v>0</v>
      </c>
      <c r="T9" s="39"/>
      <c r="U9" s="40" t="s">
        <v>0</v>
      </c>
      <c r="V9" s="41"/>
      <c r="W9" s="42">
        <f>IF(OR($I9="",$K9=""),Regeln!$C$5,IF(AND(T9=$I9,V9=$K9),Regeln!$C$3,IF(OR(AND($I9&gt;$K9,T9&gt;V9),AND($I9&lt;$K9,T9&lt;V9),AND($I9=$K9,T9=V9)),Regeln!$C$4,Regeln!$C$5)))</f>
        <v>0</v>
      </c>
      <c r="X9" s="39"/>
      <c r="Y9" s="40" t="s">
        <v>0</v>
      </c>
      <c r="Z9" s="41"/>
      <c r="AA9" s="42">
        <f>IF(OR($I9="",$K9=""),Regeln!$C$5,IF(AND(X9=$I9,Z9=$K9),Regeln!$C$3,IF(OR(AND($I9&gt;$K9,X9&gt;Z9),AND($I9&lt;$K9,X9&lt;Z9),AND($I9=$K9,X9=Z9)),Regeln!$C$4,Regeln!$C$5)))</f>
        <v>0</v>
      </c>
      <c r="AB9" s="39"/>
      <c r="AC9" s="40" t="s">
        <v>0</v>
      </c>
      <c r="AD9" s="41"/>
      <c r="AE9" s="42">
        <f>IF(OR($I9="",$K9=""),Regeln!$C$5,IF(AND(AB9=$I9,AD9=$K9),Regeln!$C$3,IF(OR(AND($I9&gt;$K9,AB9&gt;AD9),AND($I9&lt;$K9,AB9&lt;AD9),AND($I9=$K9,AB9=AD9)),Regeln!$C$4,Regeln!$C$5)))</f>
        <v>0</v>
      </c>
      <c r="AH9" s="5" t="s">
        <v>10</v>
      </c>
      <c r="AJ9" s="7"/>
    </row>
    <row r="10" spans="1:38" s="5" customFormat="1" ht="15.75" x14ac:dyDescent="0.25">
      <c r="A10" s="30" t="s">
        <v>17</v>
      </c>
      <c r="B10" s="31" t="e" vm="11">
        <f>CRO</f>
        <v>#VALUE!</v>
      </c>
      <c r="C10" s="32" t="e" cm="1" vm="12">
        <f t="array" ref="C10">_FV(B10,"Bild")</f>
        <v>#VALUE!</v>
      </c>
      <c r="D10" s="32">
        <f t="shared" si="0"/>
        <v>0</v>
      </c>
      <c r="E10" s="33" t="s">
        <v>0</v>
      </c>
      <c r="F10" s="34" t="e" vm="15">
        <f>ALB</f>
        <v>#VALUE!</v>
      </c>
      <c r="G10" s="35" t="e" cm="1" vm="16">
        <f t="array" ref="G10">_FV(F10,"Bild")</f>
        <v>#VALUE!</v>
      </c>
      <c r="H10" s="36">
        <f t="shared" si="1"/>
        <v>0</v>
      </c>
      <c r="I10" s="37"/>
      <c r="J10" s="33" t="s">
        <v>0</v>
      </c>
      <c r="K10" s="38"/>
      <c r="L10" s="39"/>
      <c r="M10" s="40" t="s">
        <v>0</v>
      </c>
      <c r="N10" s="41"/>
      <c r="O10" s="42">
        <f>IF(OR($I10="",$K10=""),Regeln!$C$5,IF(AND(L10=$I10,N10=$K10),Regeln!$C$3,IF(OR(AND($I10&gt;$K10,L10&gt;N10),AND($I10&lt;$K10,L10&lt;N10),AND($I10=$K10,L10=N10)),Regeln!$C$4,Regeln!$C$5)))</f>
        <v>0</v>
      </c>
      <c r="P10" s="39"/>
      <c r="Q10" s="40" t="s">
        <v>0</v>
      </c>
      <c r="R10" s="41"/>
      <c r="S10" s="42">
        <f>IF(OR($I10="",$K10=""),Regeln!$C$5,IF(AND(P10=$I10,R10=$K10),Regeln!$C$3,IF(OR(AND($I10&gt;$K10,P10&gt;R10),AND($I10&lt;$K10,P10&lt;R10),AND($I10=$K10,P10=R10)),Regeln!$C$4,Regeln!$C$5)))</f>
        <v>0</v>
      </c>
      <c r="T10" s="39"/>
      <c r="U10" s="40" t="s">
        <v>0</v>
      </c>
      <c r="V10" s="41"/>
      <c r="W10" s="42">
        <f>IF(OR($I10="",$K10=""),Regeln!$C$5,IF(AND(T10=$I10,V10=$K10),Regeln!$C$3,IF(OR(AND($I10&gt;$K10,T10&gt;V10),AND($I10&lt;$K10,T10&lt;V10),AND($I10=$K10,T10=V10)),Regeln!$C$4,Regeln!$C$5)))</f>
        <v>0</v>
      </c>
      <c r="X10" s="39"/>
      <c r="Y10" s="40" t="s">
        <v>0</v>
      </c>
      <c r="Z10" s="41"/>
      <c r="AA10" s="42">
        <f>IF(OR($I10="",$K10=""),Regeln!$C$5,IF(AND(X10=$I10,Z10=$K10),Regeln!$C$3,IF(OR(AND($I10&gt;$K10,X10&gt;Z10),AND($I10&lt;$K10,X10&lt;Z10),AND($I10=$K10,X10=Z10)),Regeln!$C$4,Regeln!$C$5)))</f>
        <v>0</v>
      </c>
      <c r="AB10" s="39"/>
      <c r="AC10" s="40" t="s">
        <v>0</v>
      </c>
      <c r="AD10" s="41"/>
      <c r="AE10" s="42">
        <f>IF(OR($I10="",$K10=""),Regeln!$C$5,IF(AND(AB10=$I10,AD10=$K10),Regeln!$C$3,IF(OR(AND($I10&gt;$K10,AB10&gt;AD10),AND($I10&lt;$K10,AB10&lt;AD10),AND($I10=$K10,AB10=AD10)),Regeln!$C$4,Regeln!$C$5)))</f>
        <v>0</v>
      </c>
      <c r="AI10" s="5" t="e" vm="9">
        <v>#VALUE!</v>
      </c>
      <c r="AJ10" s="7" t="e" cm="1" vm="10">
        <f t="array" ref="AJ10">_FV(AI10,"Bild")</f>
        <v>#VALUE!</v>
      </c>
      <c r="AK10" s="5">
        <f>SUMIF($B$2:B$37,AI10,$D$2:$D$37)+SUMIF($F$2:$F$37,AI10,$H$2:$H$37)</f>
        <v>0</v>
      </c>
      <c r="AL10" s="5">
        <f>_xlfn.RANK.EQ(AK10,$AK$10:$AK$13)</f>
        <v>1</v>
      </c>
    </row>
    <row r="11" spans="1:38" s="5" customFormat="1" ht="15.75" x14ac:dyDescent="0.25">
      <c r="A11" s="30" t="s">
        <v>17</v>
      </c>
      <c r="B11" s="31" t="e" vm="9">
        <f>ESP</f>
        <v>#VALUE!</v>
      </c>
      <c r="C11" s="32" t="e" cm="1" vm="10">
        <f t="array" ref="C11">_FV(B11,"Bild")</f>
        <v>#VALUE!</v>
      </c>
      <c r="D11" s="32">
        <f t="shared" si="0"/>
        <v>0</v>
      </c>
      <c r="E11" s="33" t="s">
        <v>0</v>
      </c>
      <c r="F11" s="34" t="e" vm="13">
        <f>ITA</f>
        <v>#VALUE!</v>
      </c>
      <c r="G11" s="35" t="e" cm="1" vm="14">
        <f t="array" ref="G11">_FV(F11,"Bild")</f>
        <v>#VALUE!</v>
      </c>
      <c r="H11" s="36">
        <f t="shared" si="1"/>
        <v>0</v>
      </c>
      <c r="I11" s="37"/>
      <c r="J11" s="33" t="s">
        <v>0</v>
      </c>
      <c r="K11" s="38"/>
      <c r="L11" s="39"/>
      <c r="M11" s="40" t="s">
        <v>0</v>
      </c>
      <c r="N11" s="41"/>
      <c r="O11" s="42">
        <f>IF(OR($I11="",$K11=""),Regeln!$C$5,IF(AND(L11=$I11,N11=$K11),Regeln!$C$3,IF(OR(AND($I11&gt;$K11,L11&gt;N11),AND($I11&lt;$K11,L11&lt;N11),AND($I11=$K11,L11=N11)),Regeln!$C$4,Regeln!$C$5)))</f>
        <v>0</v>
      </c>
      <c r="P11" s="39"/>
      <c r="Q11" s="40" t="s">
        <v>0</v>
      </c>
      <c r="R11" s="41"/>
      <c r="S11" s="42">
        <f>IF(OR($I11="",$K11=""),Regeln!$C$5,IF(AND(P11=$I11,R11=$K11),Regeln!$C$3,IF(OR(AND($I11&gt;$K11,P11&gt;R11),AND($I11&lt;$K11,P11&lt;R11),AND($I11=$K11,P11=R11)),Regeln!$C$4,Regeln!$C$5)))</f>
        <v>0</v>
      </c>
      <c r="T11" s="39"/>
      <c r="U11" s="40" t="s">
        <v>0</v>
      </c>
      <c r="V11" s="41"/>
      <c r="W11" s="42">
        <f>IF(OR($I11="",$K11=""),Regeln!$C$5,IF(AND(T11=$I11,V11=$K11),Regeln!$C$3,IF(OR(AND($I11&gt;$K11,T11&gt;V11),AND($I11&lt;$K11,T11&lt;V11),AND($I11=$K11,T11=V11)),Regeln!$C$4,Regeln!$C$5)))</f>
        <v>0</v>
      </c>
      <c r="X11" s="39"/>
      <c r="Y11" s="40" t="s">
        <v>0</v>
      </c>
      <c r="Z11" s="41"/>
      <c r="AA11" s="42">
        <f>IF(OR($I11="",$K11=""),Regeln!$C$5,IF(AND(X11=$I11,Z11=$K11),Regeln!$C$3,IF(OR(AND($I11&gt;$K11,X11&gt;Z11),AND($I11&lt;$K11,X11&lt;Z11),AND($I11=$K11,X11=Z11)),Regeln!$C$4,Regeln!$C$5)))</f>
        <v>0</v>
      </c>
      <c r="AB11" s="39"/>
      <c r="AC11" s="40" t="s">
        <v>0</v>
      </c>
      <c r="AD11" s="41"/>
      <c r="AE11" s="42">
        <f>IF(OR($I11="",$K11=""),Regeln!$C$5,IF(AND(AB11=$I11,AD11=$K11),Regeln!$C$3,IF(OR(AND($I11&gt;$K11,AB11&gt;AD11),AND($I11&lt;$K11,AB11&lt;AD11),AND($I11=$K11,AB11=AD11)),Regeln!$C$4,Regeln!$C$5)))</f>
        <v>0</v>
      </c>
      <c r="AI11" s="5" t="e" vm="11">
        <v>#VALUE!</v>
      </c>
      <c r="AJ11" s="7" t="e" cm="1" vm="12">
        <f t="array" ref="AJ11">_FV(AI11,"Bild")</f>
        <v>#VALUE!</v>
      </c>
      <c r="AK11" s="5">
        <f>SUMIF($B$2:B$37,AI11,$D$2:$D$37)+SUMIF($F$2:$F$37,AI11,$H$2:$H$37)</f>
        <v>0</v>
      </c>
      <c r="AL11" s="5">
        <f t="shared" ref="AL11:AL12" si="2">_xlfn.RANK.EQ(AK11,$AK$10:$AK$13)</f>
        <v>1</v>
      </c>
    </row>
    <row r="12" spans="1:38" s="5" customFormat="1" ht="15.75" x14ac:dyDescent="0.25">
      <c r="A12" s="30" t="s">
        <v>17</v>
      </c>
      <c r="B12" s="31" t="e" vm="15">
        <f>ALB</f>
        <v>#VALUE!</v>
      </c>
      <c r="C12" s="32" t="e" cm="1" vm="16">
        <f t="array" ref="C12">_FV(B12,"Bild")</f>
        <v>#VALUE!</v>
      </c>
      <c r="D12" s="32">
        <f t="shared" si="0"/>
        <v>0</v>
      </c>
      <c r="E12" s="33" t="s">
        <v>0</v>
      </c>
      <c r="F12" s="34" t="e" vm="9">
        <f>ESP</f>
        <v>#VALUE!</v>
      </c>
      <c r="G12" s="35" t="e" cm="1" vm="10">
        <f t="array" ref="G12">_FV(F12,"Bild")</f>
        <v>#VALUE!</v>
      </c>
      <c r="H12" s="36">
        <f t="shared" si="1"/>
        <v>0</v>
      </c>
      <c r="I12" s="37"/>
      <c r="J12" s="33" t="s">
        <v>0</v>
      </c>
      <c r="K12" s="38"/>
      <c r="L12" s="39"/>
      <c r="M12" s="40" t="s">
        <v>0</v>
      </c>
      <c r="N12" s="41"/>
      <c r="O12" s="42">
        <f>IF(OR($I12="",$K12=""),Regeln!$C$5,IF(AND(L12=$I12,N12=$K12),Regeln!$C$3,IF(OR(AND($I12&gt;$K12,L12&gt;N12),AND($I12&lt;$K12,L12&lt;N12),AND($I12=$K12,L12=N12)),Regeln!$C$4,Regeln!$C$5)))</f>
        <v>0</v>
      </c>
      <c r="P12" s="39"/>
      <c r="Q12" s="40" t="s">
        <v>0</v>
      </c>
      <c r="R12" s="41"/>
      <c r="S12" s="42">
        <f>IF(OR($I12="",$K12=""),Regeln!$C$5,IF(AND(P12=$I12,R12=$K12),Regeln!$C$3,IF(OR(AND($I12&gt;$K12,P12&gt;R12),AND($I12&lt;$K12,P12&lt;R12),AND($I12=$K12,P12=R12)),Regeln!$C$4,Regeln!$C$5)))</f>
        <v>0</v>
      </c>
      <c r="T12" s="39"/>
      <c r="U12" s="40" t="s">
        <v>0</v>
      </c>
      <c r="V12" s="41"/>
      <c r="W12" s="42">
        <f>IF(OR($I12="",$K12=""),Regeln!$C$5,IF(AND(T12=$I12,V12=$K12),Regeln!$C$3,IF(OR(AND($I12&gt;$K12,T12&gt;V12),AND($I12&lt;$K12,T12&lt;V12),AND($I12=$K12,T12=V12)),Regeln!$C$4,Regeln!$C$5)))</f>
        <v>0</v>
      </c>
      <c r="X12" s="39"/>
      <c r="Y12" s="40" t="s">
        <v>0</v>
      </c>
      <c r="Z12" s="41"/>
      <c r="AA12" s="42">
        <f>IF(OR($I12="",$K12=""),Regeln!$C$5,IF(AND(X12=$I12,Z12=$K12),Regeln!$C$3,IF(OR(AND($I12&gt;$K12,X12&gt;Z12),AND($I12&lt;$K12,X12&lt;Z12),AND($I12=$K12,X12=Z12)),Regeln!$C$4,Regeln!$C$5)))</f>
        <v>0</v>
      </c>
      <c r="AB12" s="39"/>
      <c r="AC12" s="40" t="s">
        <v>0</v>
      </c>
      <c r="AD12" s="41"/>
      <c r="AE12" s="42">
        <f>IF(OR($I12="",$K12=""),Regeln!$C$5,IF(AND(AB12=$I12,AD12=$K12),Regeln!$C$3,IF(OR(AND($I12&gt;$K12,AB12&gt;AD12),AND($I12&lt;$K12,AB12&lt;AD12),AND($I12=$K12,AB12=AD12)),Regeln!$C$4,Regeln!$C$5)))</f>
        <v>0</v>
      </c>
      <c r="AI12" s="5" t="e" vm="13">
        <v>#VALUE!</v>
      </c>
      <c r="AJ12" s="7" t="e" cm="1" vm="14">
        <f t="array" ref="AJ12">_FV(AI12,"Bild")</f>
        <v>#VALUE!</v>
      </c>
      <c r="AK12" s="5">
        <f>SUMIF($B$2:B$37,AI12,$D$2:$D$37)+SUMIF($F$2:$F$37,AI12,$H$2:$H$37)</f>
        <v>0</v>
      </c>
      <c r="AL12" s="5">
        <f t="shared" si="2"/>
        <v>1</v>
      </c>
    </row>
    <row r="13" spans="1:38" s="5" customFormat="1" ht="15.75" x14ac:dyDescent="0.25">
      <c r="A13" s="30" t="s">
        <v>17</v>
      </c>
      <c r="B13" s="31" t="e" vm="11">
        <f>CRO</f>
        <v>#VALUE!</v>
      </c>
      <c r="C13" s="32" t="e" cm="1" vm="12">
        <f t="array" ref="C13">_FV(B13,"Bild")</f>
        <v>#VALUE!</v>
      </c>
      <c r="D13" s="32">
        <f t="shared" si="0"/>
        <v>0</v>
      </c>
      <c r="E13" s="33" t="s">
        <v>0</v>
      </c>
      <c r="F13" s="34" t="e" vm="13">
        <f>ITA</f>
        <v>#VALUE!</v>
      </c>
      <c r="G13" s="35" t="e" cm="1" vm="14">
        <f t="array" ref="G13">_FV(F13,"Bild")</f>
        <v>#VALUE!</v>
      </c>
      <c r="H13" s="36">
        <f t="shared" si="1"/>
        <v>0</v>
      </c>
      <c r="I13" s="37"/>
      <c r="J13" s="33" t="s">
        <v>0</v>
      </c>
      <c r="K13" s="38"/>
      <c r="L13" s="39"/>
      <c r="M13" s="40" t="s">
        <v>0</v>
      </c>
      <c r="N13" s="41"/>
      <c r="O13" s="42">
        <f>IF(OR($I13="",$K13=""),Regeln!$C$5,IF(AND(L13=$I13,N13=$K13),Regeln!$C$3,IF(OR(AND($I13&gt;$K13,L13&gt;N13),AND($I13&lt;$K13,L13&lt;N13),AND($I13=$K13,L13=N13)),Regeln!$C$4,Regeln!$C$5)))</f>
        <v>0</v>
      </c>
      <c r="P13" s="39"/>
      <c r="Q13" s="40" t="s">
        <v>0</v>
      </c>
      <c r="R13" s="41"/>
      <c r="S13" s="42">
        <f>IF(OR($I13="",$K13=""),Regeln!$C$5,IF(AND(P13=$I13,R13=$K13),Regeln!$C$3,IF(OR(AND($I13&gt;$K13,P13&gt;R13),AND($I13&lt;$K13,P13&lt;R13),AND($I13=$K13,P13=R13)),Regeln!$C$4,Regeln!$C$5)))</f>
        <v>0</v>
      </c>
      <c r="T13" s="39"/>
      <c r="U13" s="40" t="s">
        <v>0</v>
      </c>
      <c r="V13" s="41"/>
      <c r="W13" s="42">
        <f>IF(OR($I13="",$K13=""),Regeln!$C$5,IF(AND(T13=$I13,V13=$K13),Regeln!$C$3,IF(OR(AND($I13&gt;$K13,T13&gt;V13),AND($I13&lt;$K13,T13&lt;V13),AND($I13=$K13,T13=V13)),Regeln!$C$4,Regeln!$C$5)))</f>
        <v>0</v>
      </c>
      <c r="X13" s="39"/>
      <c r="Y13" s="40" t="s">
        <v>0</v>
      </c>
      <c r="Z13" s="41"/>
      <c r="AA13" s="42">
        <f>IF(OR($I13="",$K13=""),Regeln!$C$5,IF(AND(X13=$I13,Z13=$K13),Regeln!$C$3,IF(OR(AND($I13&gt;$K13,X13&gt;Z13),AND($I13&lt;$K13,X13&lt;Z13),AND($I13=$K13,X13=Z13)),Regeln!$C$4,Regeln!$C$5)))</f>
        <v>0</v>
      </c>
      <c r="AB13" s="39"/>
      <c r="AC13" s="40" t="s">
        <v>0</v>
      </c>
      <c r="AD13" s="41"/>
      <c r="AE13" s="42">
        <f>IF(OR($I13="",$K13=""),Regeln!$C$5,IF(AND(AB13=$I13,AD13=$K13),Regeln!$C$3,IF(OR(AND($I13&gt;$K13,AB13&gt;AD13),AND($I13&lt;$K13,AB13&lt;AD13),AND($I13=$K13,AB13=AD13)),Regeln!$C$4,Regeln!$C$5)))</f>
        <v>0</v>
      </c>
      <c r="AI13" s="5" t="e" vm="15">
        <v>#VALUE!</v>
      </c>
      <c r="AJ13" s="7" t="e" cm="1" vm="16">
        <f t="array" ref="AJ13">_FV(AI13,"Bild")</f>
        <v>#VALUE!</v>
      </c>
      <c r="AK13" s="5">
        <f>SUMIF($B$2:B$37,AI13,$D$2:$D$37)+SUMIF($F$2:$F$37,AI13,$H$2:$H$37)</f>
        <v>0</v>
      </c>
      <c r="AL13" s="5">
        <f>_xlfn.RANK.EQ(AK13,$AK$10:$AK$13)</f>
        <v>1</v>
      </c>
    </row>
    <row r="14" spans="1:38" s="5" customFormat="1" ht="15.75" x14ac:dyDescent="0.25">
      <c r="A14" s="30" t="s">
        <v>18</v>
      </c>
      <c r="B14" s="31" t="e" vm="17">
        <f>SVN</f>
        <v>#VALUE!</v>
      </c>
      <c r="C14" s="32" t="e" cm="1" vm="18">
        <f t="array" ref="C14">_FV(B14,"Bild")</f>
        <v>#VALUE!</v>
      </c>
      <c r="D14" s="32">
        <f t="shared" si="0"/>
        <v>0</v>
      </c>
      <c r="E14" s="33" t="s">
        <v>0</v>
      </c>
      <c r="F14" s="34" t="e" vm="19">
        <f>DEN</f>
        <v>#VALUE!</v>
      </c>
      <c r="G14" s="35" t="e" cm="1" vm="20">
        <f t="array" ref="G14">_FV(F14,"Bild")</f>
        <v>#VALUE!</v>
      </c>
      <c r="H14" s="36">
        <f t="shared" si="1"/>
        <v>0</v>
      </c>
      <c r="I14" s="37"/>
      <c r="J14" s="33" t="s">
        <v>0</v>
      </c>
      <c r="K14" s="38"/>
      <c r="L14" s="39"/>
      <c r="M14" s="40" t="s">
        <v>0</v>
      </c>
      <c r="N14" s="41"/>
      <c r="O14" s="42">
        <f>IF(OR($I14="",$K14=""),Regeln!$C$5,IF(AND(L14=$I14,N14=$K14),Regeln!$C$3,IF(OR(AND($I14&gt;$K14,L14&gt;N14),AND($I14&lt;$K14,L14&lt;N14),AND($I14=$K14,L14=N14)),Regeln!$C$4,Regeln!$C$5)))</f>
        <v>0</v>
      </c>
      <c r="P14" s="39"/>
      <c r="Q14" s="40" t="s">
        <v>0</v>
      </c>
      <c r="R14" s="41"/>
      <c r="S14" s="42">
        <f>IF(OR($I14="",$K14=""),Regeln!$C$5,IF(AND(P14=$I14,R14=$K14),Regeln!$C$3,IF(OR(AND($I14&gt;$K14,P14&gt;R14),AND($I14&lt;$K14,P14&lt;R14),AND($I14=$K14,P14=R14)),Regeln!$C$4,Regeln!$C$5)))</f>
        <v>0</v>
      </c>
      <c r="T14" s="39"/>
      <c r="U14" s="40" t="s">
        <v>0</v>
      </c>
      <c r="V14" s="41"/>
      <c r="W14" s="42">
        <f>IF(OR($I14="",$K14=""),Regeln!$C$5,IF(AND(T14=$I14,V14=$K14),Regeln!$C$3,IF(OR(AND($I14&gt;$K14,T14&gt;V14),AND($I14&lt;$K14,T14&lt;V14),AND($I14=$K14,T14=V14)),Regeln!$C$4,Regeln!$C$5)))</f>
        <v>0</v>
      </c>
      <c r="X14" s="39"/>
      <c r="Y14" s="40" t="s">
        <v>0</v>
      </c>
      <c r="Z14" s="41"/>
      <c r="AA14" s="42">
        <f>IF(OR($I14="",$K14=""),Regeln!$C$5,IF(AND(X14=$I14,Z14=$K14),Regeln!$C$3,IF(OR(AND($I14&gt;$K14,X14&gt;Z14),AND($I14&lt;$K14,X14&lt;Z14),AND($I14=$K14,X14=Z14)),Regeln!$C$4,Regeln!$C$5)))</f>
        <v>0</v>
      </c>
      <c r="AB14" s="39"/>
      <c r="AC14" s="40" t="s">
        <v>0</v>
      </c>
      <c r="AD14" s="41"/>
      <c r="AE14" s="42">
        <f>IF(OR($I14="",$K14=""),Regeln!$C$5,IF(AND(AB14=$I14,AD14=$K14),Regeln!$C$3,IF(OR(AND($I14&gt;$K14,AB14&gt;AD14),AND($I14&lt;$K14,AB14&lt;AD14),AND($I14=$K14,AB14=AD14)),Regeln!$C$4,Regeln!$C$5)))</f>
        <v>0</v>
      </c>
      <c r="AJ14" s="7"/>
    </row>
    <row r="15" spans="1:38" s="5" customFormat="1" ht="15.75" x14ac:dyDescent="0.25">
      <c r="A15" s="30" t="s">
        <v>18</v>
      </c>
      <c r="B15" s="31" t="e" vm="21">
        <f>SRB</f>
        <v>#VALUE!</v>
      </c>
      <c r="C15" s="32" t="e" cm="1" vm="22">
        <f t="array" ref="C15">_FV(B15,"Bild")</f>
        <v>#VALUE!</v>
      </c>
      <c r="D15" s="32">
        <f t="shared" si="0"/>
        <v>0</v>
      </c>
      <c r="E15" s="33" t="s">
        <v>0</v>
      </c>
      <c r="F15" s="34" t="e" vm="23">
        <f>ENG</f>
        <v>#VALUE!</v>
      </c>
      <c r="G15" s="35" t="e" vm="24">
        <v>#VALUE!</v>
      </c>
      <c r="H15" s="36">
        <f t="shared" si="1"/>
        <v>0</v>
      </c>
      <c r="I15" s="37"/>
      <c r="J15" s="33" t="s">
        <v>0</v>
      </c>
      <c r="K15" s="38"/>
      <c r="L15" s="39"/>
      <c r="M15" s="40" t="s">
        <v>0</v>
      </c>
      <c r="N15" s="41"/>
      <c r="O15" s="42">
        <f>IF(OR($I15="",$K15=""),Regeln!$C$5,IF(AND(L15=$I15,N15=$K15),Regeln!$C$3,IF(OR(AND($I15&gt;$K15,L15&gt;N15),AND($I15&lt;$K15,L15&lt;N15),AND($I15=$K15,L15=N15)),Regeln!$C$4,Regeln!$C$5)))</f>
        <v>0</v>
      </c>
      <c r="P15" s="39"/>
      <c r="Q15" s="40" t="s">
        <v>0</v>
      </c>
      <c r="R15" s="41"/>
      <c r="S15" s="42">
        <f>IF(OR($I15="",$K15=""),Regeln!$C$5,IF(AND(P15=$I15,R15=$K15),Regeln!$C$3,IF(OR(AND($I15&gt;$K15,P15&gt;R15),AND($I15&lt;$K15,P15&lt;R15),AND($I15=$K15,P15=R15)),Regeln!$C$4,Regeln!$C$5)))</f>
        <v>0</v>
      </c>
      <c r="T15" s="39"/>
      <c r="U15" s="40" t="s">
        <v>0</v>
      </c>
      <c r="V15" s="41"/>
      <c r="W15" s="42">
        <f>IF(OR($I15="",$K15=""),Regeln!$C$5,IF(AND(T15=$I15,V15=$K15),Regeln!$C$3,IF(OR(AND($I15&gt;$K15,T15&gt;V15),AND($I15&lt;$K15,T15&lt;V15),AND($I15=$K15,T15=V15)),Regeln!$C$4,Regeln!$C$5)))</f>
        <v>0</v>
      </c>
      <c r="X15" s="39"/>
      <c r="Y15" s="40" t="s">
        <v>0</v>
      </c>
      <c r="Z15" s="41"/>
      <c r="AA15" s="42">
        <f>IF(OR($I15="",$K15=""),Regeln!$C$5,IF(AND(X15=$I15,Z15=$K15),Regeln!$C$3,IF(OR(AND($I15&gt;$K15,X15&gt;Z15),AND($I15&lt;$K15,X15&lt;Z15),AND($I15=$K15,X15=Z15)),Regeln!$C$4,Regeln!$C$5)))</f>
        <v>0</v>
      </c>
      <c r="AB15" s="39"/>
      <c r="AC15" s="40" t="s">
        <v>0</v>
      </c>
      <c r="AD15" s="41"/>
      <c r="AE15" s="42">
        <f>IF(OR($I15="",$K15=""),Regeln!$C$5,IF(AND(AB15=$I15,AD15=$K15),Regeln!$C$3,IF(OR(AND($I15&gt;$K15,AB15&gt;AD15),AND($I15&lt;$K15,AB15&lt;AD15),AND($I15=$K15,AB15=AD15)),Regeln!$C$4,Regeln!$C$5)))</f>
        <v>0</v>
      </c>
      <c r="AH15" s="5" t="s">
        <v>11</v>
      </c>
      <c r="AJ15" s="7"/>
    </row>
    <row r="16" spans="1:38" s="5" customFormat="1" ht="15.75" x14ac:dyDescent="0.25">
      <c r="A16" s="30" t="s">
        <v>18</v>
      </c>
      <c r="B16" s="31" t="e" vm="19">
        <f>DEN</f>
        <v>#VALUE!</v>
      </c>
      <c r="C16" s="32" t="e" cm="1" vm="20">
        <f t="array" ref="C16">_FV(B16,"Bild")</f>
        <v>#VALUE!</v>
      </c>
      <c r="D16" s="32">
        <f t="shared" si="0"/>
        <v>0</v>
      </c>
      <c r="E16" s="33" t="s">
        <v>0</v>
      </c>
      <c r="F16" s="34" t="e" vm="23">
        <f>ENG</f>
        <v>#VALUE!</v>
      </c>
      <c r="G16" s="35" t="e" vm="24">
        <v>#VALUE!</v>
      </c>
      <c r="H16" s="36">
        <f t="shared" si="1"/>
        <v>0</v>
      </c>
      <c r="I16" s="37"/>
      <c r="J16" s="33" t="s">
        <v>0</v>
      </c>
      <c r="K16" s="38"/>
      <c r="L16" s="39"/>
      <c r="M16" s="40" t="s">
        <v>0</v>
      </c>
      <c r="N16" s="41"/>
      <c r="O16" s="42">
        <f>IF(OR($I16="",$K16=""),Regeln!$C$5,IF(AND(L16=$I16,N16=$K16),Regeln!$C$3,IF(OR(AND($I16&gt;$K16,L16&gt;N16),AND($I16&lt;$K16,L16&lt;N16),AND($I16=$K16,L16=N16)),Regeln!$C$4,Regeln!$C$5)))</f>
        <v>0</v>
      </c>
      <c r="P16" s="39"/>
      <c r="Q16" s="40" t="s">
        <v>0</v>
      </c>
      <c r="R16" s="41"/>
      <c r="S16" s="42">
        <f>IF(OR($I16="",$K16=""),Regeln!$C$5,IF(AND(P16=$I16,R16=$K16),Regeln!$C$3,IF(OR(AND($I16&gt;$K16,P16&gt;R16),AND($I16&lt;$K16,P16&lt;R16),AND($I16=$K16,P16=R16)),Regeln!$C$4,Regeln!$C$5)))</f>
        <v>0</v>
      </c>
      <c r="T16" s="39"/>
      <c r="U16" s="40" t="s">
        <v>0</v>
      </c>
      <c r="V16" s="41"/>
      <c r="W16" s="42">
        <f>IF(OR($I16="",$K16=""),Regeln!$C$5,IF(AND(T16=$I16,V16=$K16),Regeln!$C$3,IF(OR(AND($I16&gt;$K16,T16&gt;V16),AND($I16&lt;$K16,T16&lt;V16),AND($I16=$K16,T16=V16)),Regeln!$C$4,Regeln!$C$5)))</f>
        <v>0</v>
      </c>
      <c r="X16" s="39"/>
      <c r="Y16" s="40" t="s">
        <v>0</v>
      </c>
      <c r="Z16" s="41"/>
      <c r="AA16" s="42">
        <f>IF(OR($I16="",$K16=""),Regeln!$C$5,IF(AND(X16=$I16,Z16=$K16),Regeln!$C$3,IF(OR(AND($I16&gt;$K16,X16&gt;Z16),AND($I16&lt;$K16,X16&lt;Z16),AND($I16=$K16,X16=Z16)),Regeln!$C$4,Regeln!$C$5)))</f>
        <v>0</v>
      </c>
      <c r="AB16" s="39"/>
      <c r="AC16" s="40" t="s">
        <v>0</v>
      </c>
      <c r="AD16" s="41"/>
      <c r="AE16" s="42">
        <f>IF(OR($I16="",$K16=""),Regeln!$C$5,IF(AND(AB16=$I16,AD16=$K16),Regeln!$C$3,IF(OR(AND($I16&gt;$K16,AB16&gt;AD16),AND($I16&lt;$K16,AB16&lt;AD16),AND($I16=$K16,AB16=AD16)),Regeln!$C$4,Regeln!$C$5)))</f>
        <v>0</v>
      </c>
      <c r="AI16" s="5" t="e" vm="17">
        <v>#VALUE!</v>
      </c>
      <c r="AJ16" s="7" t="e" cm="1" vm="18">
        <f t="array" ref="AJ16">_FV(AI16,"Bild")</f>
        <v>#VALUE!</v>
      </c>
      <c r="AK16" s="5">
        <f>SUMIF($B$2:B$37,AI16,$D$2:$D$37)+SUMIF($F$2:$F$37,AI16,$H$2:$H$37)</f>
        <v>0</v>
      </c>
      <c r="AL16" s="5">
        <f>_xlfn.RANK.EQ(AK16,$AK$16:$AK$19)</f>
        <v>1</v>
      </c>
    </row>
    <row r="17" spans="1:38" s="5" customFormat="1" ht="15.75" x14ac:dyDescent="0.25">
      <c r="A17" s="30" t="s">
        <v>18</v>
      </c>
      <c r="B17" s="31" t="e" vm="17">
        <f>SVN</f>
        <v>#VALUE!</v>
      </c>
      <c r="C17" s="32" t="e" cm="1" vm="18">
        <f t="array" ref="C17">_FV(B17,"Bild")</f>
        <v>#VALUE!</v>
      </c>
      <c r="D17" s="32">
        <f t="shared" si="0"/>
        <v>0</v>
      </c>
      <c r="E17" s="33" t="s">
        <v>0</v>
      </c>
      <c r="F17" s="34" t="e" vm="21">
        <f>SRB</f>
        <v>#VALUE!</v>
      </c>
      <c r="G17" s="35" t="e" cm="1" vm="22">
        <f t="array" ref="G17">_FV(F17,"Bild")</f>
        <v>#VALUE!</v>
      </c>
      <c r="H17" s="36">
        <f t="shared" si="1"/>
        <v>0</v>
      </c>
      <c r="I17" s="37"/>
      <c r="J17" s="33" t="s">
        <v>0</v>
      </c>
      <c r="K17" s="38"/>
      <c r="L17" s="39"/>
      <c r="M17" s="40" t="s">
        <v>0</v>
      </c>
      <c r="N17" s="41"/>
      <c r="O17" s="42">
        <f>IF(OR($I17="",$K17=""),Regeln!$C$5,IF(AND(L17=$I17,N17=$K17),Regeln!$C$3,IF(OR(AND($I17&gt;$K17,L17&gt;N17),AND($I17&lt;$K17,L17&lt;N17),AND($I17=$K17,L17=N17)),Regeln!$C$4,Regeln!$C$5)))</f>
        <v>0</v>
      </c>
      <c r="P17" s="39"/>
      <c r="Q17" s="40" t="s">
        <v>0</v>
      </c>
      <c r="R17" s="41"/>
      <c r="S17" s="42">
        <f>IF(OR($I17="",$K17=""),Regeln!$C$5,IF(AND(P17=$I17,R17=$K17),Regeln!$C$3,IF(OR(AND($I17&gt;$K17,P17&gt;R17),AND($I17&lt;$K17,P17&lt;R17),AND($I17=$K17,P17=R17)),Regeln!$C$4,Regeln!$C$5)))</f>
        <v>0</v>
      </c>
      <c r="T17" s="39"/>
      <c r="U17" s="40" t="s">
        <v>0</v>
      </c>
      <c r="V17" s="41"/>
      <c r="W17" s="42">
        <f>IF(OR($I17="",$K17=""),Regeln!$C$5,IF(AND(T17=$I17,V17=$K17),Regeln!$C$3,IF(OR(AND($I17&gt;$K17,T17&gt;V17),AND($I17&lt;$K17,T17&lt;V17),AND($I17=$K17,T17=V17)),Regeln!$C$4,Regeln!$C$5)))</f>
        <v>0</v>
      </c>
      <c r="X17" s="39"/>
      <c r="Y17" s="40" t="s">
        <v>0</v>
      </c>
      <c r="Z17" s="41"/>
      <c r="AA17" s="42">
        <f>IF(OR($I17="",$K17=""),Regeln!$C$5,IF(AND(X17=$I17,Z17=$K17),Regeln!$C$3,IF(OR(AND($I17&gt;$K17,X17&gt;Z17),AND($I17&lt;$K17,X17&lt;Z17),AND($I17=$K17,X17=Z17)),Regeln!$C$4,Regeln!$C$5)))</f>
        <v>0</v>
      </c>
      <c r="AB17" s="39"/>
      <c r="AC17" s="40" t="s">
        <v>0</v>
      </c>
      <c r="AD17" s="41"/>
      <c r="AE17" s="42">
        <f>IF(OR($I17="",$K17=""),Regeln!$C$5,IF(AND(AB17=$I17,AD17=$K17),Regeln!$C$3,IF(OR(AND($I17&gt;$K17,AB17&gt;AD17),AND($I17&lt;$K17,AB17&lt;AD17),AND($I17=$K17,AB17=AD17)),Regeln!$C$4,Regeln!$C$5)))</f>
        <v>0</v>
      </c>
      <c r="AI17" s="5" t="e" vm="19">
        <v>#VALUE!</v>
      </c>
      <c r="AJ17" s="7" t="e" cm="1" vm="20">
        <f t="array" ref="AJ17">_FV(AI17,"Bild")</f>
        <v>#VALUE!</v>
      </c>
      <c r="AK17" s="5">
        <f>SUMIF($B$2:B$37,AI17,$D$2:$D$37)+SUMIF($F$2:$F$37,AI17,$H$2:$H$37)</f>
        <v>0</v>
      </c>
      <c r="AL17" s="5">
        <f t="shared" ref="AL17:AL19" si="3">_xlfn.RANK.EQ(AK17,$AK$16:$AK$19)</f>
        <v>1</v>
      </c>
    </row>
    <row r="18" spans="1:38" s="5" customFormat="1" ht="15.75" x14ac:dyDescent="0.25">
      <c r="A18" s="30" t="s">
        <v>18</v>
      </c>
      <c r="B18" s="31" t="e" vm="23">
        <f>ENG</f>
        <v>#VALUE!</v>
      </c>
      <c r="C18" s="32" t="e" vm="24">
        <v>#VALUE!</v>
      </c>
      <c r="D18" s="32">
        <f t="shared" si="0"/>
        <v>0</v>
      </c>
      <c r="E18" s="33" t="s">
        <v>0</v>
      </c>
      <c r="F18" s="34" t="e" vm="17">
        <f>SVN</f>
        <v>#VALUE!</v>
      </c>
      <c r="G18" s="35" t="e" cm="1" vm="18">
        <f t="array" ref="G18">_FV(F18,"Bild")</f>
        <v>#VALUE!</v>
      </c>
      <c r="H18" s="36">
        <f t="shared" si="1"/>
        <v>0</v>
      </c>
      <c r="I18" s="37"/>
      <c r="J18" s="33" t="s">
        <v>0</v>
      </c>
      <c r="K18" s="38"/>
      <c r="L18" s="39"/>
      <c r="M18" s="40" t="s">
        <v>0</v>
      </c>
      <c r="N18" s="41"/>
      <c r="O18" s="42">
        <f>IF(OR($I18="",$K18=""),Regeln!$C$5,IF(AND(L18=$I18,N18=$K18),Regeln!$C$3,IF(OR(AND($I18&gt;$K18,L18&gt;N18),AND($I18&lt;$K18,L18&lt;N18),AND($I18=$K18,L18=N18)),Regeln!$C$4,Regeln!$C$5)))</f>
        <v>0</v>
      </c>
      <c r="P18" s="39"/>
      <c r="Q18" s="40" t="s">
        <v>0</v>
      </c>
      <c r="R18" s="41"/>
      <c r="S18" s="42">
        <f>IF(OR($I18="",$K18=""),Regeln!$C$5,IF(AND(P18=$I18,R18=$K18),Regeln!$C$3,IF(OR(AND($I18&gt;$K18,P18&gt;R18),AND($I18&lt;$K18,P18&lt;R18),AND($I18=$K18,P18=R18)),Regeln!$C$4,Regeln!$C$5)))</f>
        <v>0</v>
      </c>
      <c r="T18" s="39"/>
      <c r="U18" s="40" t="s">
        <v>0</v>
      </c>
      <c r="V18" s="41"/>
      <c r="W18" s="42">
        <f>IF(OR($I18="",$K18=""),Regeln!$C$5,IF(AND(T18=$I18,V18=$K18),Regeln!$C$3,IF(OR(AND($I18&gt;$K18,T18&gt;V18),AND($I18&lt;$K18,T18&lt;V18),AND($I18=$K18,T18=V18)),Regeln!$C$4,Regeln!$C$5)))</f>
        <v>0</v>
      </c>
      <c r="X18" s="39"/>
      <c r="Y18" s="40" t="s">
        <v>0</v>
      </c>
      <c r="Z18" s="41"/>
      <c r="AA18" s="42">
        <f>IF(OR($I18="",$K18=""),Regeln!$C$5,IF(AND(X18=$I18,Z18=$K18),Regeln!$C$3,IF(OR(AND($I18&gt;$K18,X18&gt;Z18),AND($I18&lt;$K18,X18&lt;Z18),AND($I18=$K18,X18=Z18)),Regeln!$C$4,Regeln!$C$5)))</f>
        <v>0</v>
      </c>
      <c r="AB18" s="39"/>
      <c r="AC18" s="40" t="s">
        <v>0</v>
      </c>
      <c r="AD18" s="41"/>
      <c r="AE18" s="42">
        <f>IF(OR($I18="",$K18=""),Regeln!$C$5,IF(AND(AB18=$I18,AD18=$K18),Regeln!$C$3,IF(OR(AND($I18&gt;$K18,AB18&gt;AD18),AND($I18&lt;$K18,AB18&lt;AD18),AND($I18=$K18,AB18=AD18)),Regeln!$C$4,Regeln!$C$5)))</f>
        <v>0</v>
      </c>
      <c r="AI18" s="5" t="e" vm="21">
        <v>#VALUE!</v>
      </c>
      <c r="AJ18" s="7" t="e" cm="1" vm="22">
        <f t="array" ref="AJ18">_FV(AI18,"Bild")</f>
        <v>#VALUE!</v>
      </c>
      <c r="AK18" s="5">
        <f>SUMIF($B$2:B$37,AI18,$D$2:$D$37)+SUMIF($F$2:$F$37,AI18,$H$2:$H$37)</f>
        <v>0</v>
      </c>
      <c r="AL18" s="5">
        <f t="shared" si="3"/>
        <v>1</v>
      </c>
    </row>
    <row r="19" spans="1:38" s="5" customFormat="1" ht="15.75" x14ac:dyDescent="0.25">
      <c r="A19" s="30" t="s">
        <v>18</v>
      </c>
      <c r="B19" s="31" t="e" vm="19">
        <f>DEN</f>
        <v>#VALUE!</v>
      </c>
      <c r="C19" s="32" t="e" cm="1" vm="20">
        <f t="array" ref="C19">_FV(B19,"Bild")</f>
        <v>#VALUE!</v>
      </c>
      <c r="D19" s="32">
        <f t="shared" si="0"/>
        <v>0</v>
      </c>
      <c r="E19" s="33" t="s">
        <v>0</v>
      </c>
      <c r="F19" s="34" t="e" vm="21">
        <f>SRB</f>
        <v>#VALUE!</v>
      </c>
      <c r="G19" s="35" t="e" cm="1" vm="22">
        <f t="array" ref="G19">_FV(F19,"Bild")</f>
        <v>#VALUE!</v>
      </c>
      <c r="H19" s="36">
        <f t="shared" si="1"/>
        <v>0</v>
      </c>
      <c r="I19" s="37"/>
      <c r="J19" s="33" t="s">
        <v>0</v>
      </c>
      <c r="K19" s="38"/>
      <c r="L19" s="39"/>
      <c r="M19" s="40" t="s">
        <v>0</v>
      </c>
      <c r="N19" s="41"/>
      <c r="O19" s="42">
        <f>IF(OR($I19="",$K19=""),Regeln!$C$5,IF(AND(L19=$I19,N19=$K19),Regeln!$C$3,IF(OR(AND($I19&gt;$K19,L19&gt;N19),AND($I19&lt;$K19,L19&lt;N19),AND($I19=$K19,L19=N19)),Regeln!$C$4,Regeln!$C$5)))</f>
        <v>0</v>
      </c>
      <c r="P19" s="39"/>
      <c r="Q19" s="40" t="s">
        <v>0</v>
      </c>
      <c r="R19" s="41"/>
      <c r="S19" s="42">
        <f>IF(OR($I19="",$K19=""),Regeln!$C$5,IF(AND(P19=$I19,R19=$K19),Regeln!$C$3,IF(OR(AND($I19&gt;$K19,P19&gt;R19),AND($I19&lt;$K19,P19&lt;R19),AND($I19=$K19,P19=R19)),Regeln!$C$4,Regeln!$C$5)))</f>
        <v>0</v>
      </c>
      <c r="T19" s="39"/>
      <c r="U19" s="40" t="s">
        <v>0</v>
      </c>
      <c r="V19" s="41"/>
      <c r="W19" s="42">
        <f>IF(OR($I19="",$K19=""),Regeln!$C$5,IF(AND(T19=$I19,V19=$K19),Regeln!$C$3,IF(OR(AND($I19&gt;$K19,T19&gt;V19),AND($I19&lt;$K19,T19&lt;V19),AND($I19=$K19,T19=V19)),Regeln!$C$4,Regeln!$C$5)))</f>
        <v>0</v>
      </c>
      <c r="X19" s="39"/>
      <c r="Y19" s="40" t="s">
        <v>0</v>
      </c>
      <c r="Z19" s="41"/>
      <c r="AA19" s="42">
        <f>IF(OR($I19="",$K19=""),Regeln!$C$5,IF(AND(X19=$I19,Z19=$K19),Regeln!$C$3,IF(OR(AND($I19&gt;$K19,X19&gt;Z19),AND($I19&lt;$K19,X19&lt;Z19),AND($I19=$K19,X19=Z19)),Regeln!$C$4,Regeln!$C$5)))</f>
        <v>0</v>
      </c>
      <c r="AB19" s="39"/>
      <c r="AC19" s="40" t="s">
        <v>0</v>
      </c>
      <c r="AD19" s="41"/>
      <c r="AE19" s="42">
        <f>IF(OR($I19="",$K19=""),Regeln!$C$5,IF(AND(AB19=$I19,AD19=$K19),Regeln!$C$3,IF(OR(AND($I19&gt;$K19,AB19&gt;AD19),AND($I19&lt;$K19,AB19&lt;AD19),AND($I19=$K19,AB19=AD19)),Regeln!$C$4,Regeln!$C$5)))</f>
        <v>0</v>
      </c>
      <c r="AI19" s="5" t="e" vm="23">
        <v>#VALUE!</v>
      </c>
      <c r="AJ19" s="7" t="e" vm="24">
        <v>#VALUE!</v>
      </c>
      <c r="AK19" s="5">
        <f>SUMIF($B$2:B$37,AI19,$D$2:$D$37)+SUMIF($F$2:$F$37,AI19,$H$2:$H$37)</f>
        <v>0</v>
      </c>
      <c r="AL19" s="5">
        <f t="shared" si="3"/>
        <v>1</v>
      </c>
    </row>
    <row r="20" spans="1:38" s="5" customFormat="1" ht="15.75" x14ac:dyDescent="0.25">
      <c r="A20" s="30" t="s">
        <v>19</v>
      </c>
      <c r="B20" s="31" t="e" vm="25">
        <f>POL</f>
        <v>#VALUE!</v>
      </c>
      <c r="C20" s="32" t="e" cm="1" vm="26">
        <f t="array" ref="C20">_FV(B20,"Bild")</f>
        <v>#VALUE!</v>
      </c>
      <c r="D20" s="32">
        <f t="shared" si="0"/>
        <v>0</v>
      </c>
      <c r="E20" s="33" t="s">
        <v>0</v>
      </c>
      <c r="F20" s="34" t="e" vm="27">
        <f>NED</f>
        <v>#VALUE!</v>
      </c>
      <c r="G20" s="35" t="e" cm="1" vm="28">
        <f t="array" ref="G20">_FV(F20,"Bild")</f>
        <v>#VALUE!</v>
      </c>
      <c r="H20" s="36">
        <f t="shared" si="1"/>
        <v>0</v>
      </c>
      <c r="I20" s="37"/>
      <c r="J20" s="33" t="s">
        <v>0</v>
      </c>
      <c r="K20" s="38"/>
      <c r="L20" s="39"/>
      <c r="M20" s="40" t="s">
        <v>0</v>
      </c>
      <c r="N20" s="41"/>
      <c r="O20" s="42">
        <f>IF(OR($I20="",$K20=""),Regeln!$C$5,IF(AND(L20=$I20,N20=$K20),Regeln!$C$3,IF(OR(AND($I20&gt;$K20,L20&gt;N20),AND($I20&lt;$K20,L20&lt;N20),AND($I20=$K20,L20=N20)),Regeln!$C$4,Regeln!$C$5)))</f>
        <v>0</v>
      </c>
      <c r="P20" s="39"/>
      <c r="Q20" s="40" t="s">
        <v>0</v>
      </c>
      <c r="R20" s="41"/>
      <c r="S20" s="42">
        <f>IF(OR($I20="",$K20=""),Regeln!$C$5,IF(AND(P20=$I20,R20=$K20),Regeln!$C$3,IF(OR(AND($I20&gt;$K20,P20&gt;R20),AND($I20&lt;$K20,P20&lt;R20),AND($I20=$K20,P20=R20)),Regeln!$C$4,Regeln!$C$5)))</f>
        <v>0</v>
      </c>
      <c r="T20" s="39"/>
      <c r="U20" s="40" t="s">
        <v>0</v>
      </c>
      <c r="V20" s="41"/>
      <c r="W20" s="42">
        <f>IF(OR($I20="",$K20=""),Regeln!$C$5,IF(AND(T20=$I20,V20=$K20),Regeln!$C$3,IF(OR(AND($I20&gt;$K20,T20&gt;V20),AND($I20&lt;$K20,T20&lt;V20),AND($I20=$K20,T20=V20)),Regeln!$C$4,Regeln!$C$5)))</f>
        <v>0</v>
      </c>
      <c r="X20" s="39"/>
      <c r="Y20" s="40" t="s">
        <v>0</v>
      </c>
      <c r="Z20" s="41"/>
      <c r="AA20" s="42">
        <f>IF(OR($I20="",$K20=""),Regeln!$C$5,IF(AND(X20=$I20,Z20=$K20),Regeln!$C$3,IF(OR(AND($I20&gt;$K20,X20&gt;Z20),AND($I20&lt;$K20,X20&lt;Z20),AND($I20=$K20,X20=Z20)),Regeln!$C$4,Regeln!$C$5)))</f>
        <v>0</v>
      </c>
      <c r="AB20" s="39"/>
      <c r="AC20" s="40" t="s">
        <v>0</v>
      </c>
      <c r="AD20" s="41"/>
      <c r="AE20" s="42">
        <f>IF(OR($I20="",$K20=""),Regeln!$C$5,IF(AND(AB20=$I20,AD20=$K20),Regeln!$C$3,IF(OR(AND($I20&gt;$K20,AB20&gt;AD20),AND($I20&lt;$K20,AB20&lt;AD20),AND($I20=$K20,AB20=AD20)),Regeln!$C$4,Regeln!$C$5)))</f>
        <v>0</v>
      </c>
      <c r="AJ20" s="7"/>
    </row>
    <row r="21" spans="1:38" s="5" customFormat="1" ht="15.75" x14ac:dyDescent="0.25">
      <c r="A21" s="30" t="s">
        <v>19</v>
      </c>
      <c r="B21" s="31" t="e" vm="29">
        <f>AUT</f>
        <v>#VALUE!</v>
      </c>
      <c r="C21" s="32" t="e" cm="1" vm="30">
        <f t="array" ref="C21">_FV(B21,"Bild")</f>
        <v>#VALUE!</v>
      </c>
      <c r="D21" s="32">
        <f t="shared" si="0"/>
        <v>0</v>
      </c>
      <c r="E21" s="33" t="s">
        <v>0</v>
      </c>
      <c r="F21" s="34" t="e" vm="31">
        <f>FRA</f>
        <v>#VALUE!</v>
      </c>
      <c r="G21" s="35" t="e" cm="1" vm="32">
        <f t="array" ref="G21">_FV(F21,"Bild")</f>
        <v>#VALUE!</v>
      </c>
      <c r="H21" s="36">
        <f t="shared" si="1"/>
        <v>0</v>
      </c>
      <c r="I21" s="37"/>
      <c r="J21" s="33" t="s">
        <v>0</v>
      </c>
      <c r="K21" s="38"/>
      <c r="L21" s="39"/>
      <c r="M21" s="40" t="s">
        <v>0</v>
      </c>
      <c r="N21" s="41"/>
      <c r="O21" s="42">
        <f>IF(OR($I21="",$K21=""),Regeln!$C$5,IF(AND(L21=$I21,N21=$K21),Regeln!$C$3,IF(OR(AND($I21&gt;$K21,L21&gt;N21),AND($I21&lt;$K21,L21&lt;N21),AND($I21=$K21,L21=N21)),Regeln!$C$4,Regeln!$C$5)))</f>
        <v>0</v>
      </c>
      <c r="P21" s="39"/>
      <c r="Q21" s="40" t="s">
        <v>0</v>
      </c>
      <c r="R21" s="41"/>
      <c r="S21" s="42">
        <f>IF(OR($I21="",$K21=""),Regeln!$C$5,IF(AND(P21=$I21,R21=$K21),Regeln!$C$3,IF(OR(AND($I21&gt;$K21,P21&gt;R21),AND($I21&lt;$K21,P21&lt;R21),AND($I21=$K21,P21=R21)),Regeln!$C$4,Regeln!$C$5)))</f>
        <v>0</v>
      </c>
      <c r="T21" s="39"/>
      <c r="U21" s="40" t="s">
        <v>0</v>
      </c>
      <c r="V21" s="41"/>
      <c r="W21" s="42">
        <f>IF(OR($I21="",$K21=""),Regeln!$C$5,IF(AND(T21=$I21,V21=$K21),Regeln!$C$3,IF(OR(AND($I21&gt;$K21,T21&gt;V21),AND($I21&lt;$K21,T21&lt;V21),AND($I21=$K21,T21=V21)),Regeln!$C$4,Regeln!$C$5)))</f>
        <v>0</v>
      </c>
      <c r="X21" s="39"/>
      <c r="Y21" s="40" t="s">
        <v>0</v>
      </c>
      <c r="Z21" s="41"/>
      <c r="AA21" s="42">
        <f>IF(OR($I21="",$K21=""),Regeln!$C$5,IF(AND(X21=$I21,Z21=$K21),Regeln!$C$3,IF(OR(AND($I21&gt;$K21,X21&gt;Z21),AND($I21&lt;$K21,X21&lt;Z21),AND($I21=$K21,X21=Z21)),Regeln!$C$4,Regeln!$C$5)))</f>
        <v>0</v>
      </c>
      <c r="AB21" s="39"/>
      <c r="AC21" s="40" t="s">
        <v>0</v>
      </c>
      <c r="AD21" s="41"/>
      <c r="AE21" s="42">
        <f>IF(OR($I21="",$K21=""),Regeln!$C$5,IF(AND(AB21=$I21,AD21=$K21),Regeln!$C$3,IF(OR(AND($I21&gt;$K21,AB21&gt;AD21),AND($I21&lt;$K21,AB21&lt;AD21),AND($I21=$K21,AB21=AD21)),Regeln!$C$4,Regeln!$C$5)))</f>
        <v>0</v>
      </c>
      <c r="AH21" s="5" t="s">
        <v>12</v>
      </c>
      <c r="AJ21" s="7"/>
    </row>
    <row r="22" spans="1:38" s="5" customFormat="1" ht="15.75" x14ac:dyDescent="0.25">
      <c r="A22" s="30" t="s">
        <v>19</v>
      </c>
      <c r="B22" s="31" t="e" vm="25">
        <f>POL</f>
        <v>#VALUE!</v>
      </c>
      <c r="C22" s="32" t="e" cm="1" vm="26">
        <f t="array" ref="C22">_FV(B22,"Bild")</f>
        <v>#VALUE!</v>
      </c>
      <c r="D22" s="32">
        <f t="shared" si="0"/>
        <v>0</v>
      </c>
      <c r="E22" s="33" t="s">
        <v>0</v>
      </c>
      <c r="F22" s="34" t="e" vm="29">
        <f>AUT</f>
        <v>#VALUE!</v>
      </c>
      <c r="G22" s="35" t="e" cm="1" vm="30">
        <f t="array" ref="G22">_FV(F22,"Bild")</f>
        <v>#VALUE!</v>
      </c>
      <c r="H22" s="36">
        <f t="shared" si="1"/>
        <v>0</v>
      </c>
      <c r="I22" s="37"/>
      <c r="J22" s="33" t="s">
        <v>0</v>
      </c>
      <c r="K22" s="38"/>
      <c r="L22" s="39"/>
      <c r="M22" s="40" t="s">
        <v>0</v>
      </c>
      <c r="N22" s="41"/>
      <c r="O22" s="42">
        <f>IF(OR($I22="",$K22=""),Regeln!$C$5,IF(AND(L22=$I22,N22=$K22),Regeln!$C$3,IF(OR(AND($I22&gt;$K22,L22&gt;N22),AND($I22&lt;$K22,L22&lt;N22),AND($I22=$K22,L22=N22)),Regeln!$C$4,Regeln!$C$5)))</f>
        <v>0</v>
      </c>
      <c r="P22" s="39"/>
      <c r="Q22" s="40" t="s">
        <v>0</v>
      </c>
      <c r="R22" s="41"/>
      <c r="S22" s="42">
        <f>IF(OR($I22="",$K22=""),Regeln!$C$5,IF(AND(P22=$I22,R22=$K22),Regeln!$C$3,IF(OR(AND($I22&gt;$K22,P22&gt;R22),AND($I22&lt;$K22,P22&lt;R22),AND($I22=$K22,P22=R22)),Regeln!$C$4,Regeln!$C$5)))</f>
        <v>0</v>
      </c>
      <c r="T22" s="39"/>
      <c r="U22" s="40" t="s">
        <v>0</v>
      </c>
      <c r="V22" s="41"/>
      <c r="W22" s="42">
        <f>IF(OR($I22="",$K22=""),Regeln!$C$5,IF(AND(T22=$I22,V22=$K22),Regeln!$C$3,IF(OR(AND($I22&gt;$K22,T22&gt;V22),AND($I22&lt;$K22,T22&lt;V22),AND($I22=$K22,T22=V22)),Regeln!$C$4,Regeln!$C$5)))</f>
        <v>0</v>
      </c>
      <c r="X22" s="39"/>
      <c r="Y22" s="40" t="s">
        <v>0</v>
      </c>
      <c r="Z22" s="41"/>
      <c r="AA22" s="42">
        <f>IF(OR($I22="",$K22=""),Regeln!$C$5,IF(AND(X22=$I22,Z22=$K22),Regeln!$C$3,IF(OR(AND($I22&gt;$K22,X22&gt;Z22),AND($I22&lt;$K22,X22&lt;Z22),AND($I22=$K22,X22=Z22)),Regeln!$C$4,Regeln!$C$5)))</f>
        <v>0</v>
      </c>
      <c r="AB22" s="39"/>
      <c r="AC22" s="40" t="s">
        <v>0</v>
      </c>
      <c r="AD22" s="41"/>
      <c r="AE22" s="42">
        <f>IF(OR($I22="",$K22=""),Regeln!$C$5,IF(AND(AB22=$I22,AD22=$K22),Regeln!$C$3,IF(OR(AND($I22&gt;$K22,AB22&gt;AD22),AND($I22&lt;$K22,AB22&lt;AD22),AND($I22=$K22,AB22=AD22)),Regeln!$C$4,Regeln!$C$5)))</f>
        <v>0</v>
      </c>
      <c r="AI22" s="5" t="e" vm="25">
        <v>#VALUE!</v>
      </c>
      <c r="AJ22" s="7" t="e" cm="1" vm="26">
        <f t="array" ref="AJ22">_FV(AI22,"Bild")</f>
        <v>#VALUE!</v>
      </c>
      <c r="AK22" s="5">
        <f>SUMIF($B$2:B$37,AI22,$D$2:$D$37)+SUMIF($F$2:$F$37,AI22,$H$2:$H$37)</f>
        <v>0</v>
      </c>
      <c r="AL22" s="5">
        <f>_xlfn.RANK.EQ(AK22,$AK$22:$AK$25)</f>
        <v>1</v>
      </c>
    </row>
    <row r="23" spans="1:38" s="5" customFormat="1" ht="15.75" x14ac:dyDescent="0.25">
      <c r="A23" s="30" t="s">
        <v>19</v>
      </c>
      <c r="B23" s="31" t="e" vm="27">
        <f>NED</f>
        <v>#VALUE!</v>
      </c>
      <c r="C23" s="32" t="e" cm="1" vm="28">
        <f t="array" ref="C23">_FV(B23,"Bild")</f>
        <v>#VALUE!</v>
      </c>
      <c r="D23" s="32">
        <f t="shared" si="0"/>
        <v>0</v>
      </c>
      <c r="E23" s="33" t="s">
        <v>0</v>
      </c>
      <c r="F23" s="34" t="e" vm="31">
        <f>FRA</f>
        <v>#VALUE!</v>
      </c>
      <c r="G23" s="35" t="e" cm="1" vm="32">
        <f t="array" ref="G23">_FV(F23,"Bild")</f>
        <v>#VALUE!</v>
      </c>
      <c r="H23" s="36">
        <f t="shared" si="1"/>
        <v>0</v>
      </c>
      <c r="I23" s="37"/>
      <c r="J23" s="33" t="s">
        <v>0</v>
      </c>
      <c r="K23" s="38"/>
      <c r="L23" s="39"/>
      <c r="M23" s="40" t="s">
        <v>0</v>
      </c>
      <c r="N23" s="41"/>
      <c r="O23" s="42">
        <f>IF(OR($I23="",$K23=""),Regeln!$C$5,IF(AND(L23=$I23,N23=$K23),Regeln!$C$3,IF(OR(AND($I23&gt;$K23,L23&gt;N23),AND($I23&lt;$K23,L23&lt;N23),AND($I23=$K23,L23=N23)),Regeln!$C$4,Regeln!$C$5)))</f>
        <v>0</v>
      </c>
      <c r="P23" s="39"/>
      <c r="Q23" s="40" t="s">
        <v>0</v>
      </c>
      <c r="R23" s="41"/>
      <c r="S23" s="42">
        <f>IF(OR($I23="",$K23=""),Regeln!$C$5,IF(AND(P23=$I23,R23=$K23),Regeln!$C$3,IF(OR(AND($I23&gt;$K23,P23&gt;R23),AND($I23&lt;$K23,P23&lt;R23),AND($I23=$K23,P23=R23)),Regeln!$C$4,Regeln!$C$5)))</f>
        <v>0</v>
      </c>
      <c r="T23" s="39"/>
      <c r="U23" s="40" t="s">
        <v>0</v>
      </c>
      <c r="V23" s="41"/>
      <c r="W23" s="42">
        <f>IF(OR($I23="",$K23=""),Regeln!$C$5,IF(AND(T23=$I23,V23=$K23),Regeln!$C$3,IF(OR(AND($I23&gt;$K23,T23&gt;V23),AND($I23&lt;$K23,T23&lt;V23),AND($I23=$K23,T23=V23)),Regeln!$C$4,Regeln!$C$5)))</f>
        <v>0</v>
      </c>
      <c r="X23" s="39"/>
      <c r="Y23" s="40" t="s">
        <v>0</v>
      </c>
      <c r="Z23" s="41"/>
      <c r="AA23" s="42">
        <f>IF(OR($I23="",$K23=""),Regeln!$C$5,IF(AND(X23=$I23,Z23=$K23),Regeln!$C$3,IF(OR(AND($I23&gt;$K23,X23&gt;Z23),AND($I23&lt;$K23,X23&lt;Z23),AND($I23=$K23,X23=Z23)),Regeln!$C$4,Regeln!$C$5)))</f>
        <v>0</v>
      </c>
      <c r="AB23" s="39"/>
      <c r="AC23" s="40" t="s">
        <v>0</v>
      </c>
      <c r="AD23" s="41"/>
      <c r="AE23" s="42">
        <f>IF(OR($I23="",$K23=""),Regeln!$C$5,IF(AND(AB23=$I23,AD23=$K23),Regeln!$C$3,IF(OR(AND($I23&gt;$K23,AB23&gt;AD23),AND($I23&lt;$K23,AB23&lt;AD23),AND($I23=$K23,AB23=AD23)),Regeln!$C$4,Regeln!$C$5)))</f>
        <v>0</v>
      </c>
      <c r="AI23" s="5" t="e" vm="27">
        <v>#VALUE!</v>
      </c>
      <c r="AJ23" s="7" t="e" cm="1" vm="28">
        <f t="array" ref="AJ23">_FV(AI23,"Bild")</f>
        <v>#VALUE!</v>
      </c>
      <c r="AK23" s="5">
        <f>SUMIF($B$2:B$37,AI23,$D$2:$D$37)+SUMIF($F$2:$F$37,AI23,$H$2:$H$37)</f>
        <v>0</v>
      </c>
      <c r="AL23" s="5">
        <f t="shared" ref="AL23:AL25" si="4">_xlfn.RANK.EQ(AK23,$AK$22:$AK$25)</f>
        <v>1</v>
      </c>
    </row>
    <row r="24" spans="1:38" s="5" customFormat="1" ht="15.75" x14ac:dyDescent="0.25">
      <c r="A24" s="30" t="s">
        <v>19</v>
      </c>
      <c r="B24" s="31" t="e" vm="31">
        <f>FRA</f>
        <v>#VALUE!</v>
      </c>
      <c r="C24" s="32" t="e" cm="1" vm="32">
        <f t="array" ref="C24">_FV(B24,"Bild")</f>
        <v>#VALUE!</v>
      </c>
      <c r="D24" s="32">
        <f t="shared" si="0"/>
        <v>0</v>
      </c>
      <c r="E24" s="33" t="s">
        <v>0</v>
      </c>
      <c r="F24" s="34" t="e" vm="25">
        <f>POL</f>
        <v>#VALUE!</v>
      </c>
      <c r="G24" s="35" t="e" cm="1" vm="26">
        <f t="array" ref="G24">_FV(F24,"Bild")</f>
        <v>#VALUE!</v>
      </c>
      <c r="H24" s="36">
        <f t="shared" si="1"/>
        <v>0</v>
      </c>
      <c r="I24" s="37"/>
      <c r="J24" s="33" t="s">
        <v>0</v>
      </c>
      <c r="K24" s="38"/>
      <c r="L24" s="39"/>
      <c r="M24" s="40" t="s">
        <v>0</v>
      </c>
      <c r="N24" s="41"/>
      <c r="O24" s="42">
        <f>IF(OR($I24="",$K24=""),Regeln!$C$5,IF(AND(L24=$I24,N24=$K24),Regeln!$C$3,IF(OR(AND($I24&gt;$K24,L24&gt;N24),AND($I24&lt;$K24,L24&lt;N24),AND($I24=$K24,L24=N24)),Regeln!$C$4,Regeln!$C$5)))</f>
        <v>0</v>
      </c>
      <c r="P24" s="39"/>
      <c r="Q24" s="40" t="s">
        <v>0</v>
      </c>
      <c r="R24" s="41"/>
      <c r="S24" s="42">
        <f>IF(OR($I24="",$K24=""),Regeln!$C$5,IF(AND(P24=$I24,R24=$K24),Regeln!$C$3,IF(OR(AND($I24&gt;$K24,P24&gt;R24),AND($I24&lt;$K24,P24&lt;R24),AND($I24=$K24,P24=R24)),Regeln!$C$4,Regeln!$C$5)))</f>
        <v>0</v>
      </c>
      <c r="T24" s="39"/>
      <c r="U24" s="40" t="s">
        <v>0</v>
      </c>
      <c r="V24" s="41"/>
      <c r="W24" s="42">
        <f>IF(OR($I24="",$K24=""),Regeln!$C$5,IF(AND(T24=$I24,V24=$K24),Regeln!$C$3,IF(OR(AND($I24&gt;$K24,T24&gt;V24),AND($I24&lt;$K24,T24&lt;V24),AND($I24=$K24,T24=V24)),Regeln!$C$4,Regeln!$C$5)))</f>
        <v>0</v>
      </c>
      <c r="X24" s="39"/>
      <c r="Y24" s="40" t="s">
        <v>0</v>
      </c>
      <c r="Z24" s="41"/>
      <c r="AA24" s="42">
        <f>IF(OR($I24="",$K24=""),Regeln!$C$5,IF(AND(X24=$I24,Z24=$K24),Regeln!$C$3,IF(OR(AND($I24&gt;$K24,X24&gt;Z24),AND($I24&lt;$K24,X24&lt;Z24),AND($I24=$K24,X24=Z24)),Regeln!$C$4,Regeln!$C$5)))</f>
        <v>0</v>
      </c>
      <c r="AB24" s="39"/>
      <c r="AC24" s="40" t="s">
        <v>0</v>
      </c>
      <c r="AD24" s="41"/>
      <c r="AE24" s="42">
        <f>IF(OR($I24="",$K24=""),Regeln!$C$5,IF(AND(AB24=$I24,AD24=$K24),Regeln!$C$3,IF(OR(AND($I24&gt;$K24,AB24&gt;AD24),AND($I24&lt;$K24,AB24&lt;AD24),AND($I24=$K24,AB24=AD24)),Regeln!$C$4,Regeln!$C$5)))</f>
        <v>0</v>
      </c>
      <c r="AI24" s="5" t="e" vm="29">
        <v>#VALUE!</v>
      </c>
      <c r="AJ24" s="7" t="e" cm="1" vm="30">
        <f t="array" ref="AJ24">_FV(AI24,"Bild")</f>
        <v>#VALUE!</v>
      </c>
      <c r="AK24" s="5">
        <f>SUMIF($B$2:B$37,AI24,$D$2:$D$37)+SUMIF($F$2:$F$37,AI24,$H$2:$H$37)</f>
        <v>0</v>
      </c>
      <c r="AL24" s="5">
        <f t="shared" si="4"/>
        <v>1</v>
      </c>
    </row>
    <row r="25" spans="1:38" s="5" customFormat="1" ht="15.75" x14ac:dyDescent="0.25">
      <c r="A25" s="30" t="s">
        <v>19</v>
      </c>
      <c r="B25" s="31" t="e" vm="27">
        <f>NED</f>
        <v>#VALUE!</v>
      </c>
      <c r="C25" s="32" t="e" cm="1" vm="28">
        <f t="array" ref="C25">_FV(B25,"Bild")</f>
        <v>#VALUE!</v>
      </c>
      <c r="D25" s="32">
        <f t="shared" si="0"/>
        <v>0</v>
      </c>
      <c r="E25" s="33" t="s">
        <v>0</v>
      </c>
      <c r="F25" s="34" t="e" vm="29">
        <f>AUT</f>
        <v>#VALUE!</v>
      </c>
      <c r="G25" s="35" t="e" cm="1" vm="30">
        <f t="array" ref="G25">_FV(F25,"Bild")</f>
        <v>#VALUE!</v>
      </c>
      <c r="H25" s="36">
        <f t="shared" si="1"/>
        <v>0</v>
      </c>
      <c r="I25" s="37"/>
      <c r="J25" s="33" t="s">
        <v>0</v>
      </c>
      <c r="K25" s="38"/>
      <c r="L25" s="39"/>
      <c r="M25" s="40" t="s">
        <v>0</v>
      </c>
      <c r="N25" s="41"/>
      <c r="O25" s="42">
        <f>IF(OR($I25="",$K25=""),Regeln!$C$5,IF(AND(L25=$I25,N25=$K25),Regeln!$C$3,IF(OR(AND($I25&gt;$K25,L25&gt;N25),AND($I25&lt;$K25,L25&lt;N25),AND($I25=$K25,L25=N25)),Regeln!$C$4,Regeln!$C$5)))</f>
        <v>0</v>
      </c>
      <c r="P25" s="39"/>
      <c r="Q25" s="40" t="s">
        <v>0</v>
      </c>
      <c r="R25" s="41"/>
      <c r="S25" s="42">
        <f>IF(OR($I25="",$K25=""),Regeln!$C$5,IF(AND(P25=$I25,R25=$K25),Regeln!$C$3,IF(OR(AND($I25&gt;$K25,P25&gt;R25),AND($I25&lt;$K25,P25&lt;R25),AND($I25=$K25,P25=R25)),Regeln!$C$4,Regeln!$C$5)))</f>
        <v>0</v>
      </c>
      <c r="T25" s="39"/>
      <c r="U25" s="40" t="s">
        <v>0</v>
      </c>
      <c r="V25" s="41"/>
      <c r="W25" s="42">
        <f>IF(OR($I25="",$K25=""),Regeln!$C$5,IF(AND(T25=$I25,V25=$K25),Regeln!$C$3,IF(OR(AND($I25&gt;$K25,T25&gt;V25),AND($I25&lt;$K25,T25&lt;V25),AND($I25=$K25,T25=V25)),Regeln!$C$4,Regeln!$C$5)))</f>
        <v>0</v>
      </c>
      <c r="X25" s="39"/>
      <c r="Y25" s="40" t="s">
        <v>0</v>
      </c>
      <c r="Z25" s="41"/>
      <c r="AA25" s="42">
        <f>IF(OR($I25="",$K25=""),Regeln!$C$5,IF(AND(X25=$I25,Z25=$K25),Regeln!$C$3,IF(OR(AND($I25&gt;$K25,X25&gt;Z25),AND($I25&lt;$K25,X25&lt;Z25),AND($I25=$K25,X25=Z25)),Regeln!$C$4,Regeln!$C$5)))</f>
        <v>0</v>
      </c>
      <c r="AB25" s="39"/>
      <c r="AC25" s="40" t="s">
        <v>0</v>
      </c>
      <c r="AD25" s="41"/>
      <c r="AE25" s="42">
        <f>IF(OR($I25="",$K25=""),Regeln!$C$5,IF(AND(AB25=$I25,AD25=$K25),Regeln!$C$3,IF(OR(AND($I25&gt;$K25,AB25&gt;AD25),AND($I25&lt;$K25,AB25&lt;AD25),AND($I25=$K25,AB25=AD25)),Regeln!$C$4,Regeln!$C$5)))</f>
        <v>0</v>
      </c>
      <c r="AI25" s="5" t="e" vm="31">
        <v>#VALUE!</v>
      </c>
      <c r="AJ25" s="7" t="e" cm="1" vm="32">
        <f t="array" ref="AJ25">_FV(AI25,"Bild")</f>
        <v>#VALUE!</v>
      </c>
      <c r="AK25" s="5">
        <f>SUMIF($B$2:B$37,AI25,$D$2:$D$37)+SUMIF($F$2:$F$37,AI25,$H$2:$H$37)</f>
        <v>0</v>
      </c>
      <c r="AL25" s="5">
        <f t="shared" si="4"/>
        <v>1</v>
      </c>
    </row>
    <row r="26" spans="1:38" s="5" customFormat="1" ht="15.75" x14ac:dyDescent="0.25">
      <c r="A26" s="30" t="s">
        <v>20</v>
      </c>
      <c r="B26" s="31" t="e" vm="33">
        <f>BEL</f>
        <v>#VALUE!</v>
      </c>
      <c r="C26" s="32" t="e" cm="1" vm="34">
        <f t="array" ref="C26">_FV(B26,"Bild")</f>
        <v>#VALUE!</v>
      </c>
      <c r="D26" s="32">
        <f t="shared" si="0"/>
        <v>0</v>
      </c>
      <c r="E26" s="33" t="s">
        <v>0</v>
      </c>
      <c r="F26" s="34" t="e" vm="35">
        <f>SVK</f>
        <v>#VALUE!</v>
      </c>
      <c r="G26" s="35" t="e" cm="1" vm="36">
        <f t="array" ref="G26">_FV(F26,"Bild")</f>
        <v>#VALUE!</v>
      </c>
      <c r="H26" s="36">
        <f t="shared" si="1"/>
        <v>0</v>
      </c>
      <c r="I26" s="37"/>
      <c r="J26" s="33" t="s">
        <v>0</v>
      </c>
      <c r="K26" s="38"/>
      <c r="L26" s="39"/>
      <c r="M26" s="40" t="s">
        <v>0</v>
      </c>
      <c r="N26" s="41"/>
      <c r="O26" s="42">
        <f>IF(OR($I26="",$K26=""),Regeln!$C$5,IF(AND(L26=$I26,N26=$K26),Regeln!$C$3,IF(OR(AND($I26&gt;$K26,L26&gt;N26),AND($I26&lt;$K26,L26&lt;N26),AND($I26=$K26,L26=N26)),Regeln!$C$4,Regeln!$C$5)))</f>
        <v>0</v>
      </c>
      <c r="P26" s="39"/>
      <c r="Q26" s="40" t="s">
        <v>0</v>
      </c>
      <c r="R26" s="41"/>
      <c r="S26" s="42">
        <f>IF(OR($I26="",$K26=""),Regeln!$C$5,IF(AND(P26=$I26,R26=$K26),Regeln!$C$3,IF(OR(AND($I26&gt;$K26,P26&gt;R26),AND($I26&lt;$K26,P26&lt;R26),AND($I26=$K26,P26=R26)),Regeln!$C$4,Regeln!$C$5)))</f>
        <v>0</v>
      </c>
      <c r="T26" s="39"/>
      <c r="U26" s="40" t="s">
        <v>0</v>
      </c>
      <c r="V26" s="41"/>
      <c r="W26" s="42">
        <f>IF(OR($I26="",$K26=""),Regeln!$C$5,IF(AND(T26=$I26,V26=$K26),Regeln!$C$3,IF(OR(AND($I26&gt;$K26,T26&gt;V26),AND($I26&lt;$K26,T26&lt;V26),AND($I26=$K26,T26=V26)),Regeln!$C$4,Regeln!$C$5)))</f>
        <v>0</v>
      </c>
      <c r="X26" s="39"/>
      <c r="Y26" s="40" t="s">
        <v>0</v>
      </c>
      <c r="Z26" s="41"/>
      <c r="AA26" s="42">
        <f>IF(OR($I26="",$K26=""),Regeln!$C$5,IF(AND(X26=$I26,Z26=$K26),Regeln!$C$3,IF(OR(AND($I26&gt;$K26,X26&gt;Z26),AND($I26&lt;$K26,X26&lt;Z26),AND($I26=$K26,X26=Z26)),Regeln!$C$4,Regeln!$C$5)))</f>
        <v>0</v>
      </c>
      <c r="AB26" s="39"/>
      <c r="AC26" s="40" t="s">
        <v>0</v>
      </c>
      <c r="AD26" s="41"/>
      <c r="AE26" s="42">
        <f>IF(OR($I26="",$K26=""),Regeln!$C$5,IF(AND(AB26=$I26,AD26=$K26),Regeln!$C$3,IF(OR(AND($I26&gt;$K26,AB26&gt;AD26),AND($I26&lt;$K26,AB26&lt;AD26),AND($I26=$K26,AB26=AD26)),Regeln!$C$4,Regeln!$C$5)))</f>
        <v>0</v>
      </c>
      <c r="AJ26" s="7"/>
    </row>
    <row r="27" spans="1:38" s="5" customFormat="1" ht="15.75" x14ac:dyDescent="0.25">
      <c r="A27" s="30" t="s">
        <v>20</v>
      </c>
      <c r="B27" s="31" t="e" vm="37">
        <f>ROM</f>
        <v>#VALUE!</v>
      </c>
      <c r="C27" s="32" t="e" cm="1" vm="38">
        <f t="array" ref="C27">_FV(B27,"Bild")</f>
        <v>#VALUE!</v>
      </c>
      <c r="D27" s="32">
        <f t="shared" si="0"/>
        <v>0</v>
      </c>
      <c r="E27" s="33" t="s">
        <v>0</v>
      </c>
      <c r="F27" s="34" t="e" vm="39">
        <f>UKR</f>
        <v>#VALUE!</v>
      </c>
      <c r="G27" s="35" t="e" cm="1" vm="40">
        <f t="array" ref="G27">_FV(F27,"Bild")</f>
        <v>#VALUE!</v>
      </c>
      <c r="H27" s="36">
        <f t="shared" si="1"/>
        <v>0</v>
      </c>
      <c r="I27" s="37"/>
      <c r="J27" s="33" t="s">
        <v>0</v>
      </c>
      <c r="K27" s="38"/>
      <c r="L27" s="39"/>
      <c r="M27" s="40" t="s">
        <v>0</v>
      </c>
      <c r="N27" s="41"/>
      <c r="O27" s="42">
        <f>IF(OR($I27="",$K27=""),Regeln!$C$5,IF(AND(L27=$I27,N27=$K27),Regeln!$C$3,IF(OR(AND($I27&gt;$K27,L27&gt;N27),AND($I27&lt;$K27,L27&lt;N27),AND($I27=$K27,L27=N27)),Regeln!$C$4,Regeln!$C$5)))</f>
        <v>0</v>
      </c>
      <c r="P27" s="39"/>
      <c r="Q27" s="40" t="s">
        <v>0</v>
      </c>
      <c r="R27" s="41"/>
      <c r="S27" s="42">
        <f>IF(OR($I27="",$K27=""),Regeln!$C$5,IF(AND(P27=$I27,R27=$K27),Regeln!$C$3,IF(OR(AND($I27&gt;$K27,P27&gt;R27),AND($I27&lt;$K27,P27&lt;R27),AND($I27=$K27,P27=R27)),Regeln!$C$4,Regeln!$C$5)))</f>
        <v>0</v>
      </c>
      <c r="T27" s="39"/>
      <c r="U27" s="40" t="s">
        <v>0</v>
      </c>
      <c r="V27" s="41"/>
      <c r="W27" s="42">
        <f>IF(OR($I27="",$K27=""),Regeln!$C$5,IF(AND(T27=$I27,V27=$K27),Regeln!$C$3,IF(OR(AND($I27&gt;$K27,T27&gt;V27),AND($I27&lt;$K27,T27&lt;V27),AND($I27=$K27,T27=V27)),Regeln!$C$4,Regeln!$C$5)))</f>
        <v>0</v>
      </c>
      <c r="X27" s="39"/>
      <c r="Y27" s="40" t="s">
        <v>0</v>
      </c>
      <c r="Z27" s="41"/>
      <c r="AA27" s="42">
        <f>IF(OR($I27="",$K27=""),Regeln!$C$5,IF(AND(X27=$I27,Z27=$K27),Regeln!$C$3,IF(OR(AND($I27&gt;$K27,X27&gt;Z27),AND($I27&lt;$K27,X27&lt;Z27),AND($I27=$K27,X27=Z27)),Regeln!$C$4,Regeln!$C$5)))</f>
        <v>0</v>
      </c>
      <c r="AB27" s="39"/>
      <c r="AC27" s="40" t="s">
        <v>0</v>
      </c>
      <c r="AD27" s="41"/>
      <c r="AE27" s="42">
        <f>IF(OR($I27="",$K27=""),Regeln!$C$5,IF(AND(AB27=$I27,AD27=$K27),Regeln!$C$3,IF(OR(AND($I27&gt;$K27,AB27&gt;AD27),AND($I27&lt;$K27,AB27&lt;AD27),AND($I27=$K27,AB27=AD27)),Regeln!$C$4,Regeln!$C$5)))</f>
        <v>0</v>
      </c>
      <c r="AH27" s="5" t="s">
        <v>13</v>
      </c>
      <c r="AJ27" s="7"/>
    </row>
    <row r="28" spans="1:38" s="5" customFormat="1" ht="15.75" x14ac:dyDescent="0.25">
      <c r="A28" s="30" t="s">
        <v>20</v>
      </c>
      <c r="B28" s="31" t="e" vm="35">
        <f>SVK</f>
        <v>#VALUE!</v>
      </c>
      <c r="C28" s="32" t="e" cm="1" vm="36">
        <f t="array" ref="C28">_FV(B28,"Bild")</f>
        <v>#VALUE!</v>
      </c>
      <c r="D28" s="32">
        <f t="shared" si="0"/>
        <v>0</v>
      </c>
      <c r="E28" s="33" t="s">
        <v>0</v>
      </c>
      <c r="F28" s="34" t="e" vm="39">
        <f>UKR</f>
        <v>#VALUE!</v>
      </c>
      <c r="G28" s="35" t="e" cm="1" vm="40">
        <f t="array" ref="G28">_FV(F28,"Bild")</f>
        <v>#VALUE!</v>
      </c>
      <c r="H28" s="36">
        <f t="shared" si="1"/>
        <v>0</v>
      </c>
      <c r="I28" s="37"/>
      <c r="J28" s="33" t="s">
        <v>0</v>
      </c>
      <c r="K28" s="38"/>
      <c r="L28" s="39"/>
      <c r="M28" s="40" t="s">
        <v>0</v>
      </c>
      <c r="N28" s="41"/>
      <c r="O28" s="42">
        <f>IF(OR($I28="",$K28=""),Regeln!$C$5,IF(AND(L28=$I28,N28=$K28),Regeln!$C$3,IF(OR(AND($I28&gt;$K28,L28&gt;N28),AND($I28&lt;$K28,L28&lt;N28),AND($I28=$K28,L28=N28)),Regeln!$C$4,Regeln!$C$5)))</f>
        <v>0</v>
      </c>
      <c r="P28" s="39"/>
      <c r="Q28" s="40" t="s">
        <v>0</v>
      </c>
      <c r="R28" s="41"/>
      <c r="S28" s="42">
        <f>IF(OR($I28="",$K28=""),Regeln!$C$5,IF(AND(P28=$I28,R28=$K28),Regeln!$C$3,IF(OR(AND($I28&gt;$K28,P28&gt;R28),AND($I28&lt;$K28,P28&lt;R28),AND($I28=$K28,P28=R28)),Regeln!$C$4,Regeln!$C$5)))</f>
        <v>0</v>
      </c>
      <c r="T28" s="39"/>
      <c r="U28" s="40" t="s">
        <v>0</v>
      </c>
      <c r="V28" s="41"/>
      <c r="W28" s="42">
        <f>IF(OR($I28="",$K28=""),Regeln!$C$5,IF(AND(T28=$I28,V28=$K28),Regeln!$C$3,IF(OR(AND($I28&gt;$K28,T28&gt;V28),AND($I28&lt;$K28,T28&lt;V28),AND($I28=$K28,T28=V28)),Regeln!$C$4,Regeln!$C$5)))</f>
        <v>0</v>
      </c>
      <c r="X28" s="39"/>
      <c r="Y28" s="40" t="s">
        <v>0</v>
      </c>
      <c r="Z28" s="41"/>
      <c r="AA28" s="42">
        <f>IF(OR($I28="",$K28=""),Regeln!$C$5,IF(AND(X28=$I28,Z28=$K28),Regeln!$C$3,IF(OR(AND($I28&gt;$K28,X28&gt;Z28),AND($I28&lt;$K28,X28&lt;Z28),AND($I28=$K28,X28=Z28)),Regeln!$C$4,Regeln!$C$5)))</f>
        <v>0</v>
      </c>
      <c r="AB28" s="39"/>
      <c r="AC28" s="40" t="s">
        <v>0</v>
      </c>
      <c r="AD28" s="41"/>
      <c r="AE28" s="42">
        <f>IF(OR($I28="",$K28=""),Regeln!$C$5,IF(AND(AB28=$I28,AD28=$K28),Regeln!$C$3,IF(OR(AND($I28&gt;$K28,AB28&gt;AD28),AND($I28&lt;$K28,AB28&lt;AD28),AND($I28=$K28,AB28=AD28)),Regeln!$C$4,Regeln!$C$5)))</f>
        <v>0</v>
      </c>
      <c r="AI28" s="5" t="e" vm="33">
        <v>#VALUE!</v>
      </c>
      <c r="AJ28" s="7" t="e" cm="1" vm="34">
        <f t="array" ref="AJ28">_FV(AI28,"Bild")</f>
        <v>#VALUE!</v>
      </c>
      <c r="AK28" s="5">
        <f>SUMIF($B$2:B$37,AI28,$D$2:$D$37)+SUMIF($F$2:$F$37,AI28,$H$2:$H$37)</f>
        <v>0</v>
      </c>
      <c r="AL28" s="5">
        <f>_xlfn.RANK.EQ(AK28,$AK$28:$AK$31)</f>
        <v>1</v>
      </c>
    </row>
    <row r="29" spans="1:38" s="5" customFormat="1" ht="15.75" x14ac:dyDescent="0.25">
      <c r="A29" s="30" t="s">
        <v>20</v>
      </c>
      <c r="B29" s="31" t="e" vm="33">
        <f>BEL</f>
        <v>#VALUE!</v>
      </c>
      <c r="C29" s="32" t="e" cm="1" vm="34">
        <f t="array" ref="C29">_FV(B29,"Bild")</f>
        <v>#VALUE!</v>
      </c>
      <c r="D29" s="32">
        <f t="shared" si="0"/>
        <v>0</v>
      </c>
      <c r="E29" s="33" t="s">
        <v>0</v>
      </c>
      <c r="F29" s="34" t="e" vm="37">
        <f>ROM</f>
        <v>#VALUE!</v>
      </c>
      <c r="G29" s="35" t="e" cm="1" vm="38">
        <f t="array" ref="G29">_FV(F29,"Bild")</f>
        <v>#VALUE!</v>
      </c>
      <c r="H29" s="36">
        <f t="shared" si="1"/>
        <v>0</v>
      </c>
      <c r="I29" s="37"/>
      <c r="J29" s="33" t="s">
        <v>0</v>
      </c>
      <c r="K29" s="38"/>
      <c r="L29" s="39"/>
      <c r="M29" s="40" t="s">
        <v>0</v>
      </c>
      <c r="N29" s="41"/>
      <c r="O29" s="42">
        <f>IF(OR($I29="",$K29=""),Regeln!$C$5,IF(AND(L29=$I29,N29=$K29),Regeln!$C$3,IF(OR(AND($I29&gt;$K29,L29&gt;N29),AND($I29&lt;$K29,L29&lt;N29),AND($I29=$K29,L29=N29)),Regeln!$C$4,Regeln!$C$5)))</f>
        <v>0</v>
      </c>
      <c r="P29" s="39"/>
      <c r="Q29" s="40" t="s">
        <v>0</v>
      </c>
      <c r="R29" s="41"/>
      <c r="S29" s="42">
        <f>IF(OR($I29="",$K29=""),Regeln!$C$5,IF(AND(P29=$I29,R29=$K29),Regeln!$C$3,IF(OR(AND($I29&gt;$K29,P29&gt;R29),AND($I29&lt;$K29,P29&lt;R29),AND($I29=$K29,P29=R29)),Regeln!$C$4,Regeln!$C$5)))</f>
        <v>0</v>
      </c>
      <c r="T29" s="39"/>
      <c r="U29" s="40" t="s">
        <v>0</v>
      </c>
      <c r="V29" s="41"/>
      <c r="W29" s="42">
        <f>IF(OR($I29="",$K29=""),Regeln!$C$5,IF(AND(T29=$I29,V29=$K29),Regeln!$C$3,IF(OR(AND($I29&gt;$K29,T29&gt;V29),AND($I29&lt;$K29,T29&lt;V29),AND($I29=$K29,T29=V29)),Regeln!$C$4,Regeln!$C$5)))</f>
        <v>0</v>
      </c>
      <c r="X29" s="39"/>
      <c r="Y29" s="40" t="s">
        <v>0</v>
      </c>
      <c r="Z29" s="41"/>
      <c r="AA29" s="42">
        <f>IF(OR($I29="",$K29=""),Regeln!$C$5,IF(AND(X29=$I29,Z29=$K29),Regeln!$C$3,IF(OR(AND($I29&gt;$K29,X29&gt;Z29),AND($I29&lt;$K29,X29&lt;Z29),AND($I29=$K29,X29=Z29)),Regeln!$C$4,Regeln!$C$5)))</f>
        <v>0</v>
      </c>
      <c r="AB29" s="39"/>
      <c r="AC29" s="40" t="s">
        <v>0</v>
      </c>
      <c r="AD29" s="41"/>
      <c r="AE29" s="42">
        <f>IF(OR($I29="",$K29=""),Regeln!$C$5,IF(AND(AB29=$I29,AD29=$K29),Regeln!$C$3,IF(OR(AND($I29&gt;$K29,AB29&gt;AD29),AND($I29&lt;$K29,AB29&lt;AD29),AND($I29=$K29,AB29=AD29)),Regeln!$C$4,Regeln!$C$5)))</f>
        <v>0</v>
      </c>
      <c r="AI29" s="5" t="e" vm="35">
        <v>#VALUE!</v>
      </c>
      <c r="AJ29" s="7" t="e" cm="1" vm="36">
        <f t="array" ref="AJ29">_FV(AI29,"Bild")</f>
        <v>#VALUE!</v>
      </c>
      <c r="AK29" s="5">
        <f>SUMIF($B$2:B$37,AI29,$D$2:$D$37)+SUMIF($F$2:$F$37,AI29,$H$2:$H$37)</f>
        <v>0</v>
      </c>
      <c r="AL29" s="5">
        <f t="shared" ref="AL29:AL31" si="5">_xlfn.RANK.EQ(AK29,$AK$28:$AK$31)</f>
        <v>1</v>
      </c>
    </row>
    <row r="30" spans="1:38" s="5" customFormat="1" ht="15.75" x14ac:dyDescent="0.25">
      <c r="A30" s="30" t="s">
        <v>20</v>
      </c>
      <c r="B30" s="31" t="e" vm="39">
        <f>UKR</f>
        <v>#VALUE!</v>
      </c>
      <c r="C30" s="32" t="e" cm="1" vm="40">
        <f t="array" ref="C30">_FV(B30,"Bild")</f>
        <v>#VALUE!</v>
      </c>
      <c r="D30" s="32">
        <f t="shared" si="0"/>
        <v>0</v>
      </c>
      <c r="E30" s="33" t="s">
        <v>0</v>
      </c>
      <c r="F30" s="34" t="e" vm="33">
        <f>BEL</f>
        <v>#VALUE!</v>
      </c>
      <c r="G30" s="35" t="e" cm="1" vm="34">
        <f t="array" ref="G30">_FV(F30,"Bild")</f>
        <v>#VALUE!</v>
      </c>
      <c r="H30" s="36">
        <f t="shared" si="1"/>
        <v>0</v>
      </c>
      <c r="I30" s="37"/>
      <c r="J30" s="33" t="s">
        <v>0</v>
      </c>
      <c r="K30" s="38"/>
      <c r="L30" s="39"/>
      <c r="M30" s="40" t="s">
        <v>0</v>
      </c>
      <c r="N30" s="41"/>
      <c r="O30" s="42">
        <f>IF(OR($I30="",$K30=""),Regeln!$C$5,IF(AND(L30=$I30,N30=$K30),Regeln!$C$3,IF(OR(AND($I30&gt;$K30,L30&gt;N30),AND($I30&lt;$K30,L30&lt;N30),AND($I30=$K30,L30=N30)),Regeln!$C$4,Regeln!$C$5)))</f>
        <v>0</v>
      </c>
      <c r="P30" s="39"/>
      <c r="Q30" s="40" t="s">
        <v>0</v>
      </c>
      <c r="R30" s="41"/>
      <c r="S30" s="42">
        <f>IF(OR($I30="",$K30=""),Regeln!$C$5,IF(AND(P30=$I30,R30=$K30),Regeln!$C$3,IF(OR(AND($I30&gt;$K30,P30&gt;R30),AND($I30&lt;$K30,P30&lt;R30),AND($I30=$K30,P30=R30)),Regeln!$C$4,Regeln!$C$5)))</f>
        <v>0</v>
      </c>
      <c r="T30" s="39"/>
      <c r="U30" s="40" t="s">
        <v>0</v>
      </c>
      <c r="V30" s="41"/>
      <c r="W30" s="42">
        <f>IF(OR($I30="",$K30=""),Regeln!$C$5,IF(AND(T30=$I30,V30=$K30),Regeln!$C$3,IF(OR(AND($I30&gt;$K30,T30&gt;V30),AND($I30&lt;$K30,T30&lt;V30),AND($I30=$K30,T30=V30)),Regeln!$C$4,Regeln!$C$5)))</f>
        <v>0</v>
      </c>
      <c r="X30" s="39"/>
      <c r="Y30" s="40" t="s">
        <v>0</v>
      </c>
      <c r="Z30" s="41"/>
      <c r="AA30" s="42">
        <f>IF(OR($I30="",$K30=""),Regeln!$C$5,IF(AND(X30=$I30,Z30=$K30),Regeln!$C$3,IF(OR(AND($I30&gt;$K30,X30&gt;Z30),AND($I30&lt;$K30,X30&lt;Z30),AND($I30=$K30,X30=Z30)),Regeln!$C$4,Regeln!$C$5)))</f>
        <v>0</v>
      </c>
      <c r="AB30" s="39"/>
      <c r="AC30" s="40" t="s">
        <v>0</v>
      </c>
      <c r="AD30" s="41"/>
      <c r="AE30" s="42">
        <f>IF(OR($I30="",$K30=""),Regeln!$C$5,IF(AND(AB30=$I30,AD30=$K30),Regeln!$C$3,IF(OR(AND($I30&gt;$K30,AB30&gt;AD30),AND($I30&lt;$K30,AB30&lt;AD30),AND($I30=$K30,AB30=AD30)),Regeln!$C$4,Regeln!$C$5)))</f>
        <v>0</v>
      </c>
      <c r="AI30" s="5" t="e" vm="37">
        <v>#VALUE!</v>
      </c>
      <c r="AJ30" s="7" t="e" cm="1" vm="38">
        <f t="array" ref="AJ30">_FV(AI30,"Bild")</f>
        <v>#VALUE!</v>
      </c>
      <c r="AK30" s="5">
        <f>SUMIF($B$2:B$37,AI30,$D$2:$D$37)+SUMIF($F$2:$F$37,AI30,$H$2:$H$37)</f>
        <v>0</v>
      </c>
      <c r="AL30" s="5">
        <f t="shared" si="5"/>
        <v>1</v>
      </c>
    </row>
    <row r="31" spans="1:38" s="5" customFormat="1" ht="15.75" x14ac:dyDescent="0.25">
      <c r="A31" s="30" t="s">
        <v>20</v>
      </c>
      <c r="B31" s="31" t="e" vm="35">
        <f>SVK</f>
        <v>#VALUE!</v>
      </c>
      <c r="C31" s="32" t="e" cm="1" vm="36">
        <f t="array" ref="C31">_FV(B31,"Bild")</f>
        <v>#VALUE!</v>
      </c>
      <c r="D31" s="32">
        <f t="shared" si="0"/>
        <v>0</v>
      </c>
      <c r="E31" s="33" t="s">
        <v>0</v>
      </c>
      <c r="F31" s="34" t="e" vm="37">
        <f>ROM</f>
        <v>#VALUE!</v>
      </c>
      <c r="G31" s="35" t="e" cm="1" vm="38">
        <f t="array" ref="G31">_FV(F31,"Bild")</f>
        <v>#VALUE!</v>
      </c>
      <c r="H31" s="36">
        <f t="shared" si="1"/>
        <v>0</v>
      </c>
      <c r="I31" s="37"/>
      <c r="J31" s="33" t="s">
        <v>0</v>
      </c>
      <c r="K31" s="38"/>
      <c r="L31" s="39"/>
      <c r="M31" s="40" t="s">
        <v>0</v>
      </c>
      <c r="N31" s="41"/>
      <c r="O31" s="42">
        <f>IF(OR($I31="",$K31=""),Regeln!$C$5,IF(AND(L31=$I31,N31=$K31),Regeln!$C$3,IF(OR(AND($I31&gt;$K31,L31&gt;N31),AND($I31&lt;$K31,L31&lt;N31),AND($I31=$K31,L31=N31)),Regeln!$C$4,Regeln!$C$5)))</f>
        <v>0</v>
      </c>
      <c r="P31" s="39"/>
      <c r="Q31" s="40" t="s">
        <v>0</v>
      </c>
      <c r="R31" s="41"/>
      <c r="S31" s="42">
        <f>IF(OR($I31="",$K31=""),Regeln!$C$5,IF(AND(P31=$I31,R31=$K31),Regeln!$C$3,IF(OR(AND($I31&gt;$K31,P31&gt;R31),AND($I31&lt;$K31,P31&lt;R31),AND($I31=$K31,P31=R31)),Regeln!$C$4,Regeln!$C$5)))</f>
        <v>0</v>
      </c>
      <c r="T31" s="39"/>
      <c r="U31" s="40" t="s">
        <v>0</v>
      </c>
      <c r="V31" s="41"/>
      <c r="W31" s="42">
        <f>IF(OR($I31="",$K31=""),Regeln!$C$5,IF(AND(T31=$I31,V31=$K31),Regeln!$C$3,IF(OR(AND($I31&gt;$K31,T31&gt;V31),AND($I31&lt;$K31,T31&lt;V31),AND($I31=$K31,T31=V31)),Regeln!$C$4,Regeln!$C$5)))</f>
        <v>0</v>
      </c>
      <c r="X31" s="39"/>
      <c r="Y31" s="40" t="s">
        <v>0</v>
      </c>
      <c r="Z31" s="41"/>
      <c r="AA31" s="42">
        <f>IF(OR($I31="",$K31=""),Regeln!$C$5,IF(AND(X31=$I31,Z31=$K31),Regeln!$C$3,IF(OR(AND($I31&gt;$K31,X31&gt;Z31),AND($I31&lt;$K31,X31&lt;Z31),AND($I31=$K31,X31=Z31)),Regeln!$C$4,Regeln!$C$5)))</f>
        <v>0</v>
      </c>
      <c r="AB31" s="39"/>
      <c r="AC31" s="40" t="s">
        <v>0</v>
      </c>
      <c r="AD31" s="41"/>
      <c r="AE31" s="42">
        <f>IF(OR($I31="",$K31=""),Regeln!$C$5,IF(AND(AB31=$I31,AD31=$K31),Regeln!$C$3,IF(OR(AND($I31&gt;$K31,AB31&gt;AD31),AND($I31&lt;$K31,AB31&lt;AD31),AND($I31=$K31,AB31=AD31)),Regeln!$C$4,Regeln!$C$5)))</f>
        <v>0</v>
      </c>
      <c r="AI31" s="5" t="e" vm="39">
        <v>#VALUE!</v>
      </c>
      <c r="AJ31" s="7" t="e" cm="1" vm="40">
        <f t="array" ref="AJ31">_FV(AI31,"Bild")</f>
        <v>#VALUE!</v>
      </c>
      <c r="AK31" s="5">
        <f>SUMIF($B$2:B$37,AI31,$D$2:$D$37)+SUMIF($F$2:$F$37,AI31,$H$2:$H$37)</f>
        <v>0</v>
      </c>
      <c r="AL31" s="5">
        <f t="shared" si="5"/>
        <v>1</v>
      </c>
    </row>
    <row r="32" spans="1:38" s="5" customFormat="1" ht="15.75" x14ac:dyDescent="0.25">
      <c r="A32" s="30" t="s">
        <v>21</v>
      </c>
      <c r="B32" s="31" t="e" vm="41">
        <f>TUR</f>
        <v>#VALUE!</v>
      </c>
      <c r="C32" s="32" t="e" cm="1" vm="42">
        <f t="array" ref="C32">_FV(B32,"Bild")</f>
        <v>#VALUE!</v>
      </c>
      <c r="D32" s="32">
        <f t="shared" si="0"/>
        <v>0</v>
      </c>
      <c r="E32" s="33" t="s">
        <v>0</v>
      </c>
      <c r="F32" s="34" t="e" vm="43">
        <f>GEO</f>
        <v>#VALUE!</v>
      </c>
      <c r="G32" s="35" t="e" cm="1" vm="44">
        <f t="array" ref="G32">_FV(F32,"Bild")</f>
        <v>#VALUE!</v>
      </c>
      <c r="H32" s="36">
        <f t="shared" si="1"/>
        <v>0</v>
      </c>
      <c r="I32" s="37"/>
      <c r="J32" s="33" t="s">
        <v>0</v>
      </c>
      <c r="K32" s="38"/>
      <c r="L32" s="39"/>
      <c r="M32" s="40" t="s">
        <v>0</v>
      </c>
      <c r="N32" s="41"/>
      <c r="O32" s="42">
        <f>IF(OR($I32="",$K32=""),Regeln!$C$5,IF(AND(L32=$I32,N32=$K32),Regeln!$C$3,IF(OR(AND($I32&gt;$K32,L32&gt;N32),AND($I32&lt;$K32,L32&lt;N32),AND($I32=$K32,L32=N32)),Regeln!$C$4,Regeln!$C$5)))</f>
        <v>0</v>
      </c>
      <c r="P32" s="39"/>
      <c r="Q32" s="40" t="s">
        <v>0</v>
      </c>
      <c r="R32" s="41"/>
      <c r="S32" s="42">
        <f>IF(OR($I32="",$K32=""),Regeln!$C$5,IF(AND(P32=$I32,R32=$K32),Regeln!$C$3,IF(OR(AND($I32&gt;$K32,P32&gt;R32),AND($I32&lt;$K32,P32&lt;R32),AND($I32=$K32,P32=R32)),Regeln!$C$4,Regeln!$C$5)))</f>
        <v>0</v>
      </c>
      <c r="T32" s="39"/>
      <c r="U32" s="40" t="s">
        <v>0</v>
      </c>
      <c r="V32" s="41"/>
      <c r="W32" s="42">
        <f>IF(OR($I32="",$K32=""),Regeln!$C$5,IF(AND(T32=$I32,V32=$K32),Regeln!$C$3,IF(OR(AND($I32&gt;$K32,T32&gt;V32),AND($I32&lt;$K32,T32&lt;V32),AND($I32=$K32,T32=V32)),Regeln!$C$4,Regeln!$C$5)))</f>
        <v>0</v>
      </c>
      <c r="X32" s="39"/>
      <c r="Y32" s="40" t="s">
        <v>0</v>
      </c>
      <c r="Z32" s="41"/>
      <c r="AA32" s="42">
        <f>IF(OR($I32="",$K32=""),Regeln!$C$5,IF(AND(X32=$I32,Z32=$K32),Regeln!$C$3,IF(OR(AND($I32&gt;$K32,X32&gt;Z32),AND($I32&lt;$K32,X32&lt;Z32),AND($I32=$K32,X32=Z32)),Regeln!$C$4,Regeln!$C$5)))</f>
        <v>0</v>
      </c>
      <c r="AB32" s="39"/>
      <c r="AC32" s="40" t="s">
        <v>0</v>
      </c>
      <c r="AD32" s="41"/>
      <c r="AE32" s="42">
        <f>IF(OR($I32="",$K32=""),Regeln!$C$5,IF(AND(AB32=$I32,AD32=$K32),Regeln!$C$3,IF(OR(AND($I32&gt;$K32,AB32&gt;AD32),AND($I32&lt;$K32,AB32&lt;AD32),AND($I32=$K32,AB32=AD32)),Regeln!$C$4,Regeln!$C$5)))</f>
        <v>0</v>
      </c>
      <c r="AJ32" s="7"/>
    </row>
    <row r="33" spans="1:38" s="5" customFormat="1" ht="15.75" x14ac:dyDescent="0.25">
      <c r="A33" s="30" t="s">
        <v>21</v>
      </c>
      <c r="B33" s="31" t="e" vm="45">
        <f>POR</f>
        <v>#VALUE!</v>
      </c>
      <c r="C33" s="32" t="e" cm="1" vm="46">
        <f t="array" ref="C33">_FV(B33,"Bild")</f>
        <v>#VALUE!</v>
      </c>
      <c r="D33" s="32">
        <f t="shared" si="0"/>
        <v>0</v>
      </c>
      <c r="E33" s="33" t="s">
        <v>0</v>
      </c>
      <c r="F33" s="34" t="e" vm="47">
        <f>CZE</f>
        <v>#VALUE!</v>
      </c>
      <c r="G33" s="35" t="e" cm="1" vm="48">
        <f t="array" ref="G33">_FV(F33,"Bild")</f>
        <v>#VALUE!</v>
      </c>
      <c r="H33" s="36">
        <f t="shared" si="1"/>
        <v>0</v>
      </c>
      <c r="I33" s="37"/>
      <c r="J33" s="33" t="s">
        <v>0</v>
      </c>
      <c r="K33" s="38"/>
      <c r="L33" s="39"/>
      <c r="M33" s="40" t="s">
        <v>0</v>
      </c>
      <c r="N33" s="41"/>
      <c r="O33" s="42">
        <f>IF(OR($I33="",$K33=""),Regeln!$C$5,IF(AND(L33=$I33,N33=$K33),Regeln!$C$3,IF(OR(AND($I33&gt;$K33,L33&gt;N33),AND($I33&lt;$K33,L33&lt;N33),AND($I33=$K33,L33=N33)),Regeln!$C$4,Regeln!$C$5)))</f>
        <v>0</v>
      </c>
      <c r="P33" s="39"/>
      <c r="Q33" s="40" t="s">
        <v>0</v>
      </c>
      <c r="R33" s="41"/>
      <c r="S33" s="42">
        <f>IF(OR($I33="",$K33=""),Regeln!$C$5,IF(AND(P33=$I33,R33=$K33),Regeln!$C$3,IF(OR(AND($I33&gt;$K33,P33&gt;R33),AND($I33&lt;$K33,P33&lt;R33),AND($I33=$K33,P33=R33)),Regeln!$C$4,Regeln!$C$5)))</f>
        <v>0</v>
      </c>
      <c r="T33" s="39"/>
      <c r="U33" s="40" t="s">
        <v>0</v>
      </c>
      <c r="V33" s="41"/>
      <c r="W33" s="42">
        <f>IF(OR($I33="",$K33=""),Regeln!$C$5,IF(AND(T33=$I33,V33=$K33),Regeln!$C$3,IF(OR(AND($I33&gt;$K33,T33&gt;V33),AND($I33&lt;$K33,T33&lt;V33),AND($I33=$K33,T33=V33)),Regeln!$C$4,Regeln!$C$5)))</f>
        <v>0</v>
      </c>
      <c r="X33" s="39"/>
      <c r="Y33" s="40" t="s">
        <v>0</v>
      </c>
      <c r="Z33" s="41"/>
      <c r="AA33" s="42">
        <f>IF(OR($I33="",$K33=""),Regeln!$C$5,IF(AND(X33=$I33,Z33=$K33),Regeln!$C$3,IF(OR(AND($I33&gt;$K33,X33&gt;Z33),AND($I33&lt;$K33,X33&lt;Z33),AND($I33=$K33,X33=Z33)),Regeln!$C$4,Regeln!$C$5)))</f>
        <v>0</v>
      </c>
      <c r="AB33" s="39"/>
      <c r="AC33" s="40" t="s">
        <v>0</v>
      </c>
      <c r="AD33" s="41"/>
      <c r="AE33" s="42">
        <f>IF(OR($I33="",$K33=""),Regeln!$C$5,IF(AND(AB33=$I33,AD33=$K33),Regeln!$C$3,IF(OR(AND($I33&gt;$K33,AB33&gt;AD33),AND($I33&lt;$K33,AB33&lt;AD33),AND($I33=$K33,AB33=AD33)),Regeln!$C$4,Regeln!$C$5)))</f>
        <v>0</v>
      </c>
      <c r="AH33" s="5" t="s">
        <v>14</v>
      </c>
      <c r="AJ33" s="7"/>
    </row>
    <row r="34" spans="1:38" s="5" customFormat="1" ht="15.75" x14ac:dyDescent="0.25">
      <c r="A34" s="30" t="s">
        <v>21</v>
      </c>
      <c r="B34" s="31" t="e" vm="41">
        <f>TUR</f>
        <v>#VALUE!</v>
      </c>
      <c r="C34" s="32" t="e" cm="1" vm="42">
        <f t="array" ref="C34">_FV(B34,"Bild")</f>
        <v>#VALUE!</v>
      </c>
      <c r="D34" s="32">
        <f t="shared" si="0"/>
        <v>0</v>
      </c>
      <c r="E34" s="33" t="s">
        <v>0</v>
      </c>
      <c r="F34" s="34" t="e" vm="45">
        <f>POR</f>
        <v>#VALUE!</v>
      </c>
      <c r="G34" s="35" t="e" cm="1" vm="46">
        <f t="array" ref="G34">_FV(F34,"Bild")</f>
        <v>#VALUE!</v>
      </c>
      <c r="H34" s="36">
        <f t="shared" si="1"/>
        <v>0</v>
      </c>
      <c r="I34" s="37"/>
      <c r="J34" s="33" t="s">
        <v>0</v>
      </c>
      <c r="K34" s="38"/>
      <c r="L34" s="39"/>
      <c r="M34" s="40" t="s">
        <v>0</v>
      </c>
      <c r="N34" s="41"/>
      <c r="O34" s="42">
        <f>IF(OR($I34="",$K34=""),Regeln!$C$5,IF(AND(L34=$I34,N34=$K34),Regeln!$C$3,IF(OR(AND($I34&gt;$K34,L34&gt;N34),AND($I34&lt;$K34,L34&lt;N34),AND($I34=$K34,L34=N34)),Regeln!$C$4,Regeln!$C$5)))</f>
        <v>0</v>
      </c>
      <c r="P34" s="39"/>
      <c r="Q34" s="40" t="s">
        <v>0</v>
      </c>
      <c r="R34" s="41"/>
      <c r="S34" s="42">
        <f>IF(OR($I34="",$K34=""),Regeln!$C$5,IF(AND(P34=$I34,R34=$K34),Regeln!$C$3,IF(OR(AND($I34&gt;$K34,P34&gt;R34),AND($I34&lt;$K34,P34&lt;R34),AND($I34=$K34,P34=R34)),Regeln!$C$4,Regeln!$C$5)))</f>
        <v>0</v>
      </c>
      <c r="T34" s="39"/>
      <c r="U34" s="40" t="s">
        <v>0</v>
      </c>
      <c r="V34" s="41"/>
      <c r="W34" s="42">
        <f>IF(OR($I34="",$K34=""),Regeln!$C$5,IF(AND(T34=$I34,V34=$K34),Regeln!$C$3,IF(OR(AND($I34&gt;$K34,T34&gt;V34),AND($I34&lt;$K34,T34&lt;V34),AND($I34=$K34,T34=V34)),Regeln!$C$4,Regeln!$C$5)))</f>
        <v>0</v>
      </c>
      <c r="X34" s="39"/>
      <c r="Y34" s="40" t="s">
        <v>0</v>
      </c>
      <c r="Z34" s="41"/>
      <c r="AA34" s="42">
        <f>IF(OR($I34="",$K34=""),Regeln!$C$5,IF(AND(X34=$I34,Z34=$K34),Regeln!$C$3,IF(OR(AND($I34&gt;$K34,X34&gt;Z34),AND($I34&lt;$K34,X34&lt;Z34),AND($I34=$K34,X34=Z34)),Regeln!$C$4,Regeln!$C$5)))</f>
        <v>0</v>
      </c>
      <c r="AB34" s="39"/>
      <c r="AC34" s="40" t="s">
        <v>0</v>
      </c>
      <c r="AD34" s="41"/>
      <c r="AE34" s="42">
        <f>IF(OR($I34="",$K34=""),Regeln!$C$5,IF(AND(AB34=$I34,AD34=$K34),Regeln!$C$3,IF(OR(AND($I34&gt;$K34,AB34&gt;AD34),AND($I34&lt;$K34,AB34&lt;AD34),AND($I34=$K34,AB34=AD34)),Regeln!$C$4,Regeln!$C$5)))</f>
        <v>0</v>
      </c>
      <c r="AI34" s="5" t="e" vm="41">
        <v>#VALUE!</v>
      </c>
      <c r="AJ34" s="7" t="e" cm="1" vm="42">
        <f t="array" ref="AJ34">_FV(AI34,"Bild")</f>
        <v>#VALUE!</v>
      </c>
      <c r="AK34" s="5">
        <f>SUMIF($B$2:B$37,AI34,$D$2:$D$37)+SUMIF($F$2:$F$37,AI34,$H$2:$H$37)</f>
        <v>0</v>
      </c>
      <c r="AL34" s="5">
        <f>_xlfn.RANK.EQ(AK34,$AK$34:$AK$37)</f>
        <v>1</v>
      </c>
    </row>
    <row r="35" spans="1:38" s="5" customFormat="1" ht="15.75" x14ac:dyDescent="0.25">
      <c r="A35" s="30" t="s">
        <v>21</v>
      </c>
      <c r="B35" s="31" t="e" vm="43">
        <f>GEO</f>
        <v>#VALUE!</v>
      </c>
      <c r="C35" s="32" t="e" cm="1" vm="44">
        <f t="array" ref="C35">_FV(B35,"Bild")</f>
        <v>#VALUE!</v>
      </c>
      <c r="D35" s="32">
        <f t="shared" si="0"/>
        <v>0</v>
      </c>
      <c r="E35" s="33" t="s">
        <v>0</v>
      </c>
      <c r="F35" s="34" t="e" vm="47">
        <f>CZE</f>
        <v>#VALUE!</v>
      </c>
      <c r="G35" s="35" t="e" cm="1" vm="48">
        <f t="array" ref="G35">_FV(F35,"Bild")</f>
        <v>#VALUE!</v>
      </c>
      <c r="H35" s="36">
        <f t="shared" si="1"/>
        <v>0</v>
      </c>
      <c r="I35" s="37"/>
      <c r="J35" s="33" t="s">
        <v>0</v>
      </c>
      <c r="K35" s="38"/>
      <c r="L35" s="39"/>
      <c r="M35" s="40" t="s">
        <v>0</v>
      </c>
      <c r="N35" s="41"/>
      <c r="O35" s="42">
        <f>IF(OR($I35="",$K35=""),Regeln!$C$5,IF(AND(L35=$I35,N35=$K35),Regeln!$C$3,IF(OR(AND($I35&gt;$K35,L35&gt;N35),AND($I35&lt;$K35,L35&lt;N35),AND($I35=$K35,L35=N35)),Regeln!$C$4,Regeln!$C$5)))</f>
        <v>0</v>
      </c>
      <c r="P35" s="39"/>
      <c r="Q35" s="40" t="s">
        <v>0</v>
      </c>
      <c r="R35" s="41"/>
      <c r="S35" s="42">
        <f>IF(OR($I35="",$K35=""),Regeln!$C$5,IF(AND(P35=$I35,R35=$K35),Regeln!$C$3,IF(OR(AND($I35&gt;$K35,P35&gt;R35),AND($I35&lt;$K35,P35&lt;R35),AND($I35=$K35,P35=R35)),Regeln!$C$4,Regeln!$C$5)))</f>
        <v>0</v>
      </c>
      <c r="T35" s="39"/>
      <c r="U35" s="40" t="s">
        <v>0</v>
      </c>
      <c r="V35" s="41"/>
      <c r="W35" s="42">
        <f>IF(OR($I35="",$K35=""),Regeln!$C$5,IF(AND(T35=$I35,V35=$K35),Regeln!$C$3,IF(OR(AND($I35&gt;$K35,T35&gt;V35),AND($I35&lt;$K35,T35&lt;V35),AND($I35=$K35,T35=V35)),Regeln!$C$4,Regeln!$C$5)))</f>
        <v>0</v>
      </c>
      <c r="X35" s="39"/>
      <c r="Y35" s="40" t="s">
        <v>0</v>
      </c>
      <c r="Z35" s="41"/>
      <c r="AA35" s="42">
        <f>IF(OR($I35="",$K35=""),Regeln!$C$5,IF(AND(X35=$I35,Z35=$K35),Regeln!$C$3,IF(OR(AND($I35&gt;$K35,X35&gt;Z35),AND($I35&lt;$K35,X35&lt;Z35),AND($I35=$K35,X35=Z35)),Regeln!$C$4,Regeln!$C$5)))</f>
        <v>0</v>
      </c>
      <c r="AB35" s="39"/>
      <c r="AC35" s="40" t="s">
        <v>0</v>
      </c>
      <c r="AD35" s="41"/>
      <c r="AE35" s="42">
        <f>IF(OR($I35="",$K35=""),Regeln!$C$5,IF(AND(AB35=$I35,AD35=$K35),Regeln!$C$3,IF(OR(AND($I35&gt;$K35,AB35&gt;AD35),AND($I35&lt;$K35,AB35&lt;AD35),AND($I35=$K35,AB35=AD35)),Regeln!$C$4,Regeln!$C$5)))</f>
        <v>0</v>
      </c>
      <c r="AI35" s="5" t="e" vm="43">
        <v>#VALUE!</v>
      </c>
      <c r="AJ35" s="7" t="e" cm="1" vm="44">
        <f t="array" ref="AJ35">_FV(AI35,"Bild")</f>
        <v>#VALUE!</v>
      </c>
      <c r="AK35" s="5">
        <f>SUMIF($B$2:B$37,AI35,$D$2:$D$37)+SUMIF($F$2:$F$37,AI35,$H$2:$H$37)</f>
        <v>0</v>
      </c>
      <c r="AL35" s="5">
        <f t="shared" ref="AL35:AL37" si="6">_xlfn.RANK.EQ(AK35,$AK$34:$AK$37)</f>
        <v>1</v>
      </c>
    </row>
    <row r="36" spans="1:38" s="5" customFormat="1" ht="15.75" x14ac:dyDescent="0.25">
      <c r="A36" s="30" t="s">
        <v>21</v>
      </c>
      <c r="B36" s="31" t="e" vm="47">
        <f>CZE</f>
        <v>#VALUE!</v>
      </c>
      <c r="C36" s="32" t="e" cm="1" vm="48">
        <f t="array" ref="C36">_FV(B36,"Bild")</f>
        <v>#VALUE!</v>
      </c>
      <c r="D36" s="32">
        <f t="shared" si="0"/>
        <v>0</v>
      </c>
      <c r="E36" s="33" t="s">
        <v>0</v>
      </c>
      <c r="F36" s="34" t="e" vm="41">
        <f>TUR</f>
        <v>#VALUE!</v>
      </c>
      <c r="G36" s="35" t="e" cm="1" vm="42">
        <f t="array" ref="G36">_FV(F36,"Bild")</f>
        <v>#VALUE!</v>
      </c>
      <c r="H36" s="36">
        <f t="shared" si="1"/>
        <v>0</v>
      </c>
      <c r="I36" s="37"/>
      <c r="J36" s="33" t="s">
        <v>0</v>
      </c>
      <c r="K36" s="38"/>
      <c r="L36" s="39"/>
      <c r="M36" s="40" t="s">
        <v>0</v>
      </c>
      <c r="N36" s="41"/>
      <c r="O36" s="42">
        <f>IF(OR($I36="",$K36=""),Regeln!$C$5,IF(AND(L36=$I36,N36=$K36),Regeln!$C$3,IF(OR(AND($I36&gt;$K36,L36&gt;N36),AND($I36&lt;$K36,L36&lt;N36),AND($I36=$K36,L36=N36)),Regeln!$C$4,Regeln!$C$5)))</f>
        <v>0</v>
      </c>
      <c r="P36" s="39"/>
      <c r="Q36" s="40" t="s">
        <v>0</v>
      </c>
      <c r="R36" s="41"/>
      <c r="S36" s="42">
        <f>IF(OR($I36="",$K36=""),Regeln!$C$5,IF(AND(P36=$I36,R36=$K36),Regeln!$C$3,IF(OR(AND($I36&gt;$K36,P36&gt;R36),AND($I36&lt;$K36,P36&lt;R36),AND($I36=$K36,P36=R36)),Regeln!$C$4,Regeln!$C$5)))</f>
        <v>0</v>
      </c>
      <c r="T36" s="39"/>
      <c r="U36" s="40" t="s">
        <v>0</v>
      </c>
      <c r="V36" s="41"/>
      <c r="W36" s="42">
        <f>IF(OR($I36="",$K36=""),Regeln!$C$5,IF(AND(T36=$I36,V36=$K36),Regeln!$C$3,IF(OR(AND($I36&gt;$K36,T36&gt;V36),AND($I36&lt;$K36,T36&lt;V36),AND($I36=$K36,T36=V36)),Regeln!$C$4,Regeln!$C$5)))</f>
        <v>0</v>
      </c>
      <c r="X36" s="39"/>
      <c r="Y36" s="40" t="s">
        <v>0</v>
      </c>
      <c r="Z36" s="41"/>
      <c r="AA36" s="42">
        <f>IF(OR($I36="",$K36=""),Regeln!$C$5,IF(AND(X36=$I36,Z36=$K36),Regeln!$C$3,IF(OR(AND($I36&gt;$K36,X36&gt;Z36),AND($I36&lt;$K36,X36&lt;Z36),AND($I36=$K36,X36=Z36)),Regeln!$C$4,Regeln!$C$5)))</f>
        <v>0</v>
      </c>
      <c r="AB36" s="39"/>
      <c r="AC36" s="40" t="s">
        <v>0</v>
      </c>
      <c r="AD36" s="41"/>
      <c r="AE36" s="42">
        <f>IF(OR($I36="",$K36=""),Regeln!$C$5,IF(AND(AB36=$I36,AD36=$K36),Regeln!$C$3,IF(OR(AND($I36&gt;$K36,AB36&gt;AD36),AND($I36&lt;$K36,AB36&lt;AD36),AND($I36=$K36,AB36=AD36)),Regeln!$C$4,Regeln!$C$5)))</f>
        <v>0</v>
      </c>
      <c r="AI36" s="5" t="e" vm="45">
        <v>#VALUE!</v>
      </c>
      <c r="AJ36" s="7" t="e" cm="1" vm="46">
        <f t="array" ref="AJ36">_FV(AI36,"Bild")</f>
        <v>#VALUE!</v>
      </c>
      <c r="AK36" s="5">
        <f>SUMIF($B$2:B$37,AI36,$D$2:$D$37)+SUMIF($F$2:$F$37,AI36,$H$2:$H$37)</f>
        <v>0</v>
      </c>
      <c r="AL36" s="5">
        <f t="shared" si="6"/>
        <v>1</v>
      </c>
    </row>
    <row r="37" spans="1:38" s="5" customFormat="1" ht="16.5" thickBot="1" x14ac:dyDescent="0.3">
      <c r="A37" s="43" t="s">
        <v>21</v>
      </c>
      <c r="B37" s="44" t="e" vm="43">
        <f>GEO</f>
        <v>#VALUE!</v>
      </c>
      <c r="C37" s="45" t="e" cm="1" vm="44">
        <f t="array" ref="C37">_FV(B37,"Bild")</f>
        <v>#VALUE!</v>
      </c>
      <c r="D37" s="45">
        <f t="shared" si="0"/>
        <v>0</v>
      </c>
      <c r="E37" s="46" t="s">
        <v>0</v>
      </c>
      <c r="F37" s="47" t="e" vm="45">
        <f>POR</f>
        <v>#VALUE!</v>
      </c>
      <c r="G37" s="48" t="e" cm="1" vm="46">
        <f t="array" ref="G37">_FV(F37,"Bild")</f>
        <v>#VALUE!</v>
      </c>
      <c r="H37" s="49">
        <f t="shared" si="1"/>
        <v>0</v>
      </c>
      <c r="I37" s="50"/>
      <c r="J37" s="46" t="s">
        <v>0</v>
      </c>
      <c r="K37" s="51"/>
      <c r="L37" s="52"/>
      <c r="M37" s="53" t="s">
        <v>0</v>
      </c>
      <c r="N37" s="54"/>
      <c r="O37" s="55">
        <f>IF(OR($I37="",$K37=""),Regeln!$C$5,IF(AND(L37=$I37,N37=$K37),Regeln!$C$3,IF(OR(AND($I37&gt;$K37,L37&gt;N37),AND($I37&lt;$K37,L37&lt;N37),AND($I37=$K37,L37=N37)),Regeln!$C$4,Regeln!$C$5)))</f>
        <v>0</v>
      </c>
      <c r="P37" s="52"/>
      <c r="Q37" s="53" t="s">
        <v>0</v>
      </c>
      <c r="R37" s="54"/>
      <c r="S37" s="55">
        <f>IF(OR($I37="",$K37=""),Regeln!$C$5,IF(AND(P37=$I37,R37=$K37),Regeln!$C$3,IF(OR(AND($I37&gt;$K37,P37&gt;R37),AND($I37&lt;$K37,P37&lt;R37),AND($I37=$K37,P37=R37)),Regeln!$C$4,Regeln!$C$5)))</f>
        <v>0</v>
      </c>
      <c r="T37" s="52"/>
      <c r="U37" s="53" t="s">
        <v>0</v>
      </c>
      <c r="V37" s="54"/>
      <c r="W37" s="55">
        <f>IF(OR($I37="",$K37=""),Regeln!$C$5,IF(AND(T37=$I37,V37=$K37),Regeln!$C$3,IF(OR(AND($I37&gt;$K37,T37&gt;V37),AND($I37&lt;$K37,T37&lt;V37),AND($I37=$K37,T37=V37)),Regeln!$C$4,Regeln!$C$5)))</f>
        <v>0</v>
      </c>
      <c r="X37" s="52"/>
      <c r="Y37" s="53" t="s">
        <v>0</v>
      </c>
      <c r="Z37" s="54"/>
      <c r="AA37" s="55">
        <f>IF(OR($I37="",$K37=""),Regeln!$C$5,IF(AND(X37=$I37,Z37=$K37),Regeln!$C$3,IF(OR(AND($I37&gt;$K37,X37&gt;Z37),AND($I37&lt;$K37,X37&lt;Z37),AND($I37=$K37,X37=Z37)),Regeln!$C$4,Regeln!$C$5)))</f>
        <v>0</v>
      </c>
      <c r="AB37" s="52"/>
      <c r="AC37" s="53" t="s">
        <v>0</v>
      </c>
      <c r="AD37" s="54"/>
      <c r="AE37" s="55">
        <f>IF(OR($I37="",$K37=""),Regeln!$C$5,IF(AND(AB37=$I37,AD37=$K37),Regeln!$C$3,IF(OR(AND($I37&gt;$K37,AB37&gt;AD37),AND($I37&lt;$K37,AB37&lt;AD37),AND($I37=$K37,AB37=AD37)),Regeln!$C$4,Regeln!$C$5)))</f>
        <v>0</v>
      </c>
      <c r="AI37" s="5" t="e" vm="47">
        <v>#VALUE!</v>
      </c>
      <c r="AJ37" s="7" t="e" cm="1" vm="48">
        <f t="array" ref="AJ37">_FV(AI37,"Bild")</f>
        <v>#VALUE!</v>
      </c>
      <c r="AK37" s="5">
        <f>SUMIF($B$2:B$37,AI37,$D$2:$D$37)+SUMIF($F$2:$F$37,AI37,$H$2:$H$37)</f>
        <v>0</v>
      </c>
      <c r="AL37" s="5">
        <f t="shared" si="6"/>
        <v>1</v>
      </c>
    </row>
    <row r="38" spans="1:38" s="5" customFormat="1" ht="17.25" thickTop="1" thickBot="1" x14ac:dyDescent="0.3">
      <c r="A38" s="79" t="s">
        <v>32</v>
      </c>
      <c r="B38" s="79"/>
      <c r="C38" s="79"/>
      <c r="D38" s="79"/>
      <c r="E38" s="79"/>
      <c r="F38" s="79"/>
      <c r="G38" s="79"/>
      <c r="H38" s="79"/>
      <c r="I38" s="79"/>
      <c r="J38" s="79"/>
      <c r="K38" s="79"/>
      <c r="L38" s="56"/>
      <c r="M38" s="56"/>
      <c r="N38" s="57"/>
      <c r="O38" s="58">
        <f>SUM(O2:O37)</f>
        <v>3</v>
      </c>
      <c r="P38" s="59"/>
      <c r="Q38" s="60"/>
      <c r="R38" s="61"/>
      <c r="S38" s="58">
        <f t="shared" ref="S38:AA38" si="7">SUM(S2:S37)</f>
        <v>0</v>
      </c>
      <c r="T38" s="59"/>
      <c r="U38" s="60"/>
      <c r="V38" s="61"/>
      <c r="W38" s="58">
        <f t="shared" si="7"/>
        <v>0</v>
      </c>
      <c r="X38" s="59"/>
      <c r="Y38" s="60"/>
      <c r="Z38" s="61"/>
      <c r="AA38" s="58">
        <f t="shared" si="7"/>
        <v>0</v>
      </c>
      <c r="AB38" s="59"/>
      <c r="AC38" s="60"/>
      <c r="AD38" s="61"/>
      <c r="AE38" s="58">
        <f t="shared" ref="AE38" si="8">SUM(AE2:AE37)</f>
        <v>0</v>
      </c>
      <c r="AJ38" s="7"/>
    </row>
    <row r="39" spans="1:38" s="5" customFormat="1" ht="16.5" thickTop="1" x14ac:dyDescent="0.25">
      <c r="B39" s="62"/>
      <c r="C39" s="7"/>
      <c r="D39" s="7"/>
      <c r="E39" s="63"/>
      <c r="F39" s="64"/>
      <c r="G39" s="7"/>
      <c r="H39" s="7"/>
      <c r="J39" s="63"/>
      <c r="O39" s="63"/>
      <c r="S39" s="63"/>
      <c r="W39" s="63"/>
      <c r="AA39" s="63"/>
      <c r="AE39" s="63"/>
      <c r="AJ39" s="7"/>
    </row>
    <row r="40" spans="1:38" s="5" customFormat="1" ht="15.75" x14ac:dyDescent="0.25">
      <c r="A40" s="6" t="s">
        <v>22</v>
      </c>
      <c r="B40" s="62"/>
      <c r="C40" s="7"/>
      <c r="D40" s="7"/>
      <c r="E40" s="63"/>
      <c r="F40" s="64"/>
      <c r="G40" s="7"/>
      <c r="H40" s="7"/>
      <c r="J40" s="63"/>
      <c r="O40" s="63"/>
      <c r="S40" s="63"/>
      <c r="W40" s="63"/>
      <c r="AA40" s="63"/>
      <c r="AE40" s="63"/>
      <c r="AJ40" s="7"/>
    </row>
    <row r="41" spans="1:38" s="5" customFormat="1" ht="15.75" x14ac:dyDescent="0.25">
      <c r="A41" s="30" t="s">
        <v>23</v>
      </c>
      <c r="B41" s="31" t="s">
        <v>46</v>
      </c>
      <c r="C41" s="32" t="str" cm="1">
        <f t="array" ref="C41">IF(ISERROR(_FV(B41,"Bild")),"",_FV(B41,"Bild"))</f>
        <v/>
      </c>
      <c r="D41" s="32"/>
      <c r="E41" s="33" t="s">
        <v>0</v>
      </c>
      <c r="F41" s="34" t="s">
        <v>48</v>
      </c>
      <c r="G41" s="35" t="str" cm="1">
        <f t="array" ref="G41">IF(ISERROR(_FV(F41,"Bild")),"",_FV(F41,"Bild"))</f>
        <v/>
      </c>
      <c r="H41" s="36"/>
      <c r="I41" s="37"/>
      <c r="J41" s="33" t="s">
        <v>0</v>
      </c>
      <c r="K41" s="38"/>
      <c r="L41" s="39"/>
      <c r="M41" s="33" t="s">
        <v>0</v>
      </c>
      <c r="N41" s="41"/>
      <c r="O41" s="30">
        <f>IF(OR($I41="",$K41=""),Regeln!$C$5,IF(AND(L41=$I41,N41=$K41),Regeln!$C$3,IF(OR(AND($I41&gt;$K41,L41&gt;N41),AND($I41&lt;$K41,L41&lt;N41),AND($I41=$K41,L41=N41)),Regeln!$C$4,Regeln!$C$5)))</f>
        <v>0</v>
      </c>
      <c r="P41" s="37"/>
      <c r="Q41" s="33" t="s">
        <v>0</v>
      </c>
      <c r="R41" s="41"/>
      <c r="S41" s="30">
        <f>IF(OR($I41="",$K41=""),Regeln!$C$5,IF(AND(P41=$I41,R41=$K41),Regeln!$C$3,IF(OR(AND($I41&gt;$K41,P41&gt;R41),AND($I41&lt;$K41,P41&lt;R41),AND($I41=$K41,P41=R41)),Regeln!$C$4,Regeln!$C$5)))</f>
        <v>0</v>
      </c>
      <c r="T41" s="37"/>
      <c r="U41" s="33" t="s">
        <v>0</v>
      </c>
      <c r="V41" s="41"/>
      <c r="W41" s="30">
        <f>IF(OR($I41="",$K41=""),Regeln!$C$5,IF(AND(T41=$I41,V41=$K41),Regeln!$C$3,IF(OR(AND($I41&gt;$K41,T41&gt;V41),AND($I41&lt;$K41,T41&lt;V41),AND($I41=$K41,T41=V41)),Regeln!$C$4,Regeln!$C$5)))</f>
        <v>0</v>
      </c>
      <c r="X41" s="37"/>
      <c r="Y41" s="33" t="s">
        <v>0</v>
      </c>
      <c r="Z41" s="41"/>
      <c r="AA41" s="30">
        <f>IF(OR($I41="",$K41=""),Regeln!$C$5,IF(AND(X41=$I41,Z41=$K41),Regeln!$C$3,IF(OR(AND($I41&gt;$K41,X41&gt;Z41),AND($I41&lt;$K41,X41&lt;Z41),AND($I41=$K41,X41=Z41)),Regeln!$C$4,Regeln!$C$5)))</f>
        <v>0</v>
      </c>
      <c r="AB41" s="37"/>
      <c r="AC41" s="33" t="s">
        <v>0</v>
      </c>
      <c r="AD41" s="41"/>
      <c r="AE41" s="30">
        <f>IF(OR($I41="",$K41=""),Regeln!$C$5,IF(AND(AB41=$I41,AD41=$K41),Regeln!$C$3,IF(OR(AND($I41&gt;$K41,AB41&gt;AD41),AND($I41&lt;$K41,AB41&lt;AD41),AND($I41=$K41,AB41=AD41)),Regeln!$C$4,Regeln!$C$5)))</f>
        <v>0</v>
      </c>
      <c r="AJ41" s="7"/>
    </row>
    <row r="42" spans="1:38" s="5" customFormat="1" ht="15.75" x14ac:dyDescent="0.25">
      <c r="A42" s="30" t="s">
        <v>24</v>
      </c>
      <c r="B42" s="31" t="s">
        <v>47</v>
      </c>
      <c r="C42" s="32" t="str" cm="1">
        <f t="array" ref="C42">IF(ISERROR(_FV(B42,"Bild")),"",_FV(B42,"Bild"))</f>
        <v/>
      </c>
      <c r="D42" s="32"/>
      <c r="E42" s="33" t="s">
        <v>0</v>
      </c>
      <c r="F42" s="34" t="s">
        <v>49</v>
      </c>
      <c r="G42" s="35" t="str" cm="1">
        <f t="array" ref="G42">IF(ISERROR(_FV(F42,"Bild")),"",_FV(F42,"Bild"))</f>
        <v/>
      </c>
      <c r="H42" s="36"/>
      <c r="I42" s="37"/>
      <c r="J42" s="33" t="s">
        <v>0</v>
      </c>
      <c r="K42" s="38"/>
      <c r="L42" s="39"/>
      <c r="M42" s="33" t="s">
        <v>0</v>
      </c>
      <c r="N42" s="41"/>
      <c r="O42" s="30">
        <f>IF(OR($I42="",$K42=""),Regeln!$C$5,IF(AND(L42=$I42,N42=$K42),Regeln!$C$3,IF(OR(AND($I42&gt;$K42,L42&gt;N42),AND($I42&lt;$K42,L42&lt;N42),AND($I42=$K42,L42=N42)),Regeln!$C$4,Regeln!$C$5)))</f>
        <v>0</v>
      </c>
      <c r="P42" s="37"/>
      <c r="Q42" s="33" t="s">
        <v>0</v>
      </c>
      <c r="R42" s="41"/>
      <c r="S42" s="30">
        <f>IF(OR($I42="",$K42=""),Regeln!$C$5,IF(AND(P42=$I42,R42=$K42),Regeln!$C$3,IF(OR(AND($I42&gt;$K42,P42&gt;R42),AND($I42&lt;$K42,P42&lt;R42),AND($I42=$K42,P42=R42)),Regeln!$C$4,Regeln!$C$5)))</f>
        <v>0</v>
      </c>
      <c r="T42" s="37"/>
      <c r="U42" s="33" t="s">
        <v>0</v>
      </c>
      <c r="V42" s="41"/>
      <c r="W42" s="30">
        <f>IF(OR($I42="",$K42=""),Regeln!$C$5,IF(AND(T42=$I42,V42=$K42),Regeln!$C$3,IF(OR(AND($I42&gt;$K42,T42&gt;V42),AND($I42&lt;$K42,T42&lt;V42),AND($I42=$K42,T42=V42)),Regeln!$C$4,Regeln!$C$5)))</f>
        <v>0</v>
      </c>
      <c r="X42" s="37"/>
      <c r="Y42" s="33" t="s">
        <v>0</v>
      </c>
      <c r="Z42" s="41"/>
      <c r="AA42" s="30">
        <f>IF(OR($I42="",$K42=""),Regeln!$C$5,IF(AND(X42=$I42,Z42=$K42),Regeln!$C$3,IF(OR(AND($I42&gt;$K42,X42&gt;Z42),AND($I42&lt;$K42,X42&lt;Z42),AND($I42=$K42,X42=Z42)),Regeln!$C$4,Regeln!$C$5)))</f>
        <v>0</v>
      </c>
      <c r="AB42" s="37"/>
      <c r="AC42" s="33" t="s">
        <v>0</v>
      </c>
      <c r="AD42" s="41"/>
      <c r="AE42" s="30">
        <f>IF(OR($I42="",$K42=""),Regeln!$C$5,IF(AND(AB42=$I42,AD42=$K42),Regeln!$C$3,IF(OR(AND($I42&gt;$K42,AB42&gt;AD42),AND($I42&lt;$K42,AB42&lt;AD42),AND($I42=$K42,AB42=AD42)),Regeln!$C$4,Regeln!$C$5)))</f>
        <v>0</v>
      </c>
      <c r="AJ42" s="7"/>
    </row>
    <row r="43" spans="1:38" s="5" customFormat="1" ht="15.75" x14ac:dyDescent="0.25">
      <c r="A43" s="30" t="s">
        <v>25</v>
      </c>
      <c r="B43" s="31" t="s">
        <v>50</v>
      </c>
      <c r="C43" s="32" t="str" cm="1">
        <f t="array" ref="C43">IF(ISERROR(_FV(B43,"Bild")),"",_FV(B43,"Bild"))</f>
        <v/>
      </c>
      <c r="D43" s="32"/>
      <c r="E43" s="33" t="s">
        <v>0</v>
      </c>
      <c r="F43" s="34" t="s">
        <v>51</v>
      </c>
      <c r="G43" s="35" t="str" cm="1">
        <f t="array" ref="G43">IF(ISERROR(_FV(F43,"Bild")),"",_FV(F43,"Bild"))</f>
        <v/>
      </c>
      <c r="H43" s="36"/>
      <c r="I43" s="37"/>
      <c r="J43" s="33" t="s">
        <v>0</v>
      </c>
      <c r="K43" s="38"/>
      <c r="L43" s="39"/>
      <c r="M43" s="33" t="s">
        <v>0</v>
      </c>
      <c r="N43" s="41"/>
      <c r="O43" s="30">
        <f>IF(OR($I43="",$K43=""),Regeln!$C$5,IF(AND(L43=$I43,N43=$K43),Regeln!$C$3,IF(OR(AND($I43&gt;$K43,L43&gt;N43),AND($I43&lt;$K43,L43&lt;N43),AND($I43=$K43,L43=N43)),Regeln!$C$4,Regeln!$C$5)))</f>
        <v>0</v>
      </c>
      <c r="P43" s="37"/>
      <c r="Q43" s="33" t="s">
        <v>0</v>
      </c>
      <c r="R43" s="41"/>
      <c r="S43" s="30">
        <f>IF(OR($I43="",$K43=""),Regeln!$C$5,IF(AND(P43=$I43,R43=$K43),Regeln!$C$3,IF(OR(AND($I43&gt;$K43,P43&gt;R43),AND($I43&lt;$K43,P43&lt;R43),AND($I43=$K43,P43=R43)),Regeln!$C$4,Regeln!$C$5)))</f>
        <v>0</v>
      </c>
      <c r="T43" s="37"/>
      <c r="U43" s="33" t="s">
        <v>0</v>
      </c>
      <c r="V43" s="41"/>
      <c r="W43" s="30">
        <f>IF(OR($I43="",$K43=""),Regeln!$C$5,IF(AND(T43=$I43,V43=$K43),Regeln!$C$3,IF(OR(AND($I43&gt;$K43,T43&gt;V43),AND($I43&lt;$K43,T43&lt;V43),AND($I43=$K43,T43=V43)),Regeln!$C$4,Regeln!$C$5)))</f>
        <v>0</v>
      </c>
      <c r="X43" s="37"/>
      <c r="Y43" s="33" t="s">
        <v>0</v>
      </c>
      <c r="Z43" s="41"/>
      <c r="AA43" s="30">
        <f>IF(OR($I43="",$K43=""),Regeln!$C$5,IF(AND(X43=$I43,Z43=$K43),Regeln!$C$3,IF(OR(AND($I43&gt;$K43,X43&gt;Z43),AND($I43&lt;$K43,X43&lt;Z43),AND($I43=$K43,X43=Z43)),Regeln!$C$4,Regeln!$C$5)))</f>
        <v>0</v>
      </c>
      <c r="AB43" s="37"/>
      <c r="AC43" s="33" t="s">
        <v>0</v>
      </c>
      <c r="AD43" s="41"/>
      <c r="AE43" s="30">
        <f>IF(OR($I43="",$K43=""),Regeln!$C$5,IF(AND(AB43=$I43,AD43=$K43),Regeln!$C$3,IF(OR(AND($I43&gt;$K43,AB43&gt;AD43),AND($I43&lt;$K43,AB43&lt;AD43),AND($I43=$K43,AB43=AD43)),Regeln!$C$4,Regeln!$C$5)))</f>
        <v>0</v>
      </c>
      <c r="AJ43" s="7"/>
    </row>
    <row r="44" spans="1:38" s="5" customFormat="1" ht="15.75" x14ac:dyDescent="0.25">
      <c r="A44" s="30" t="s">
        <v>26</v>
      </c>
      <c r="B44" s="31" t="s">
        <v>52</v>
      </c>
      <c r="C44" s="32" t="str" cm="1">
        <f t="array" ref="C44">IF(ISERROR(_FV(B44,"Bild")),"",_FV(B44,"Bild"))</f>
        <v/>
      </c>
      <c r="D44" s="32"/>
      <c r="E44" s="33" t="s">
        <v>0</v>
      </c>
      <c r="F44" s="34" t="s">
        <v>53</v>
      </c>
      <c r="G44" s="35" t="str" cm="1">
        <f t="array" ref="G44">IF(ISERROR(_FV(F44,"Bild")),"",_FV(F44,"Bild"))</f>
        <v/>
      </c>
      <c r="H44" s="36"/>
      <c r="I44" s="37"/>
      <c r="J44" s="33" t="s">
        <v>0</v>
      </c>
      <c r="K44" s="38"/>
      <c r="L44" s="39"/>
      <c r="M44" s="33" t="s">
        <v>0</v>
      </c>
      <c r="N44" s="41"/>
      <c r="O44" s="30">
        <f>IF(OR($I44="",$K44=""),Regeln!$C$5,IF(AND(L44=$I44,N44=$K44),Regeln!$C$3,IF(OR(AND($I44&gt;$K44,L44&gt;N44),AND($I44&lt;$K44,L44&lt;N44),AND($I44=$K44,L44=N44)),Regeln!$C$4,Regeln!$C$5)))</f>
        <v>0</v>
      </c>
      <c r="P44" s="37"/>
      <c r="Q44" s="33" t="s">
        <v>0</v>
      </c>
      <c r="R44" s="41"/>
      <c r="S44" s="30">
        <f>IF(OR($I44="",$K44=""),Regeln!$C$5,IF(AND(P44=$I44,R44=$K44),Regeln!$C$3,IF(OR(AND($I44&gt;$K44,P44&gt;R44),AND($I44&lt;$K44,P44&lt;R44),AND($I44=$K44,P44=R44)),Regeln!$C$4,Regeln!$C$5)))</f>
        <v>0</v>
      </c>
      <c r="T44" s="37"/>
      <c r="U44" s="33" t="s">
        <v>0</v>
      </c>
      <c r="V44" s="41"/>
      <c r="W44" s="30">
        <f>IF(OR($I44="",$K44=""),Regeln!$C$5,IF(AND(T44=$I44,V44=$K44),Regeln!$C$3,IF(OR(AND($I44&gt;$K44,T44&gt;V44),AND($I44&lt;$K44,T44&lt;V44),AND($I44=$K44,T44=V44)),Regeln!$C$4,Regeln!$C$5)))</f>
        <v>0</v>
      </c>
      <c r="X44" s="37"/>
      <c r="Y44" s="33" t="s">
        <v>0</v>
      </c>
      <c r="Z44" s="41"/>
      <c r="AA44" s="30">
        <f>IF(OR($I44="",$K44=""),Regeln!$C$5,IF(AND(X44=$I44,Z44=$K44),Regeln!$C$3,IF(OR(AND($I44&gt;$K44,X44&gt;Z44),AND($I44&lt;$K44,X44&lt;Z44),AND($I44=$K44,X44=Z44)),Regeln!$C$4,Regeln!$C$5)))</f>
        <v>0</v>
      </c>
      <c r="AB44" s="37"/>
      <c r="AC44" s="33" t="s">
        <v>0</v>
      </c>
      <c r="AD44" s="41"/>
      <c r="AE44" s="30">
        <f>IF(OR($I44="",$K44=""),Regeln!$C$5,IF(AND(AB44=$I44,AD44=$K44),Regeln!$C$3,IF(OR(AND($I44&gt;$K44,AB44&gt;AD44),AND($I44&lt;$K44,AB44&lt;AD44),AND($I44=$K44,AB44=AD44)),Regeln!$C$4,Regeln!$C$5)))</f>
        <v>0</v>
      </c>
      <c r="AJ44" s="7"/>
    </row>
    <row r="45" spans="1:38" s="5" customFormat="1" ht="15.75" x14ac:dyDescent="0.25">
      <c r="A45" s="30" t="s">
        <v>27</v>
      </c>
      <c r="B45" s="31" t="s">
        <v>54</v>
      </c>
      <c r="C45" s="32" t="str" cm="1">
        <f t="array" ref="C45">IF(ISERROR(_FV(B45,"Bild")),"",_FV(B45,"Bild"))</f>
        <v/>
      </c>
      <c r="D45" s="32"/>
      <c r="E45" s="33" t="s">
        <v>0</v>
      </c>
      <c r="F45" s="34" t="s">
        <v>55</v>
      </c>
      <c r="G45" s="35" t="str" cm="1">
        <f t="array" ref="G45">IF(ISERROR(_FV(F45,"Bild")),"",_FV(F45,"Bild"))</f>
        <v/>
      </c>
      <c r="H45" s="36"/>
      <c r="I45" s="37"/>
      <c r="J45" s="33" t="s">
        <v>0</v>
      </c>
      <c r="K45" s="38"/>
      <c r="L45" s="39"/>
      <c r="M45" s="33" t="s">
        <v>0</v>
      </c>
      <c r="N45" s="41"/>
      <c r="O45" s="30">
        <f>IF(OR($I45="",$K45=""),Regeln!$C$5,IF(AND(L45=$I45,N45=$K45),Regeln!$C$3,IF(OR(AND($I45&gt;$K45,L45&gt;N45),AND($I45&lt;$K45,L45&lt;N45),AND($I45=$K45,L45=N45)),Regeln!$C$4,Regeln!$C$5)))</f>
        <v>0</v>
      </c>
      <c r="P45" s="37"/>
      <c r="Q45" s="33" t="s">
        <v>0</v>
      </c>
      <c r="R45" s="41"/>
      <c r="S45" s="30">
        <f>IF(OR($I45="",$K45=""),Regeln!$C$5,IF(AND(P45=$I45,R45=$K45),Regeln!$C$3,IF(OR(AND($I45&gt;$K45,P45&gt;R45),AND($I45&lt;$K45,P45&lt;R45),AND($I45=$K45,P45=R45)),Regeln!$C$4,Regeln!$C$5)))</f>
        <v>0</v>
      </c>
      <c r="T45" s="37"/>
      <c r="U45" s="33" t="s">
        <v>0</v>
      </c>
      <c r="V45" s="41"/>
      <c r="W45" s="30">
        <f>IF(OR($I45="",$K45=""),Regeln!$C$5,IF(AND(T45=$I45,V45=$K45),Regeln!$C$3,IF(OR(AND($I45&gt;$K45,T45&gt;V45),AND($I45&lt;$K45,T45&lt;V45),AND($I45=$K45,T45=V45)),Regeln!$C$4,Regeln!$C$5)))</f>
        <v>0</v>
      </c>
      <c r="X45" s="37"/>
      <c r="Y45" s="33" t="s">
        <v>0</v>
      </c>
      <c r="Z45" s="41"/>
      <c r="AA45" s="30">
        <f>IF(OR($I45="",$K45=""),Regeln!$C$5,IF(AND(X45=$I45,Z45=$K45),Regeln!$C$3,IF(OR(AND($I45&gt;$K45,X45&gt;Z45),AND($I45&lt;$K45,X45&lt;Z45),AND($I45=$K45,X45=Z45)),Regeln!$C$4,Regeln!$C$5)))</f>
        <v>0</v>
      </c>
      <c r="AB45" s="37"/>
      <c r="AC45" s="33" t="s">
        <v>0</v>
      </c>
      <c r="AD45" s="41"/>
      <c r="AE45" s="30">
        <f>IF(OR($I45="",$K45=""),Regeln!$C$5,IF(AND(AB45=$I45,AD45=$K45),Regeln!$C$3,IF(OR(AND($I45&gt;$K45,AB45&gt;AD45),AND($I45&lt;$K45,AB45&lt;AD45),AND($I45=$K45,AB45=AD45)),Regeln!$C$4,Regeln!$C$5)))</f>
        <v>0</v>
      </c>
      <c r="AJ45" s="7"/>
    </row>
    <row r="46" spans="1:38" s="5" customFormat="1" ht="15.75" x14ac:dyDescent="0.25">
      <c r="A46" s="30" t="s">
        <v>28</v>
      </c>
      <c r="B46" s="31" t="s">
        <v>56</v>
      </c>
      <c r="C46" s="32" t="str" cm="1">
        <f t="array" ref="C46">IF(ISERROR(_FV(B46,"Bild")),"",_FV(B46,"Bild"))</f>
        <v/>
      </c>
      <c r="D46" s="32"/>
      <c r="E46" s="33" t="s">
        <v>0</v>
      </c>
      <c r="F46" s="34" t="s">
        <v>57</v>
      </c>
      <c r="G46" s="35" t="str" cm="1">
        <f t="array" ref="G46">IF(ISERROR(_FV(F46,"Bild")),"",_FV(F46,"Bild"))</f>
        <v/>
      </c>
      <c r="H46" s="36"/>
      <c r="I46" s="37"/>
      <c r="J46" s="33" t="s">
        <v>0</v>
      </c>
      <c r="K46" s="38"/>
      <c r="L46" s="39"/>
      <c r="M46" s="33" t="s">
        <v>0</v>
      </c>
      <c r="N46" s="41"/>
      <c r="O46" s="30">
        <f>IF(OR($I46="",$K46=""),Regeln!$C$5,IF(AND(L46=$I46,N46=$K46),Regeln!$C$3,IF(OR(AND($I46&gt;$K46,L46&gt;N46),AND($I46&lt;$K46,L46&lt;N46),AND($I46=$K46,L46=N46)),Regeln!$C$4,Regeln!$C$5)))</f>
        <v>0</v>
      </c>
      <c r="P46" s="37"/>
      <c r="Q46" s="33" t="s">
        <v>0</v>
      </c>
      <c r="R46" s="41"/>
      <c r="S46" s="30">
        <f>IF(OR($I46="",$K46=""),Regeln!$C$5,IF(AND(P46=$I46,R46=$K46),Regeln!$C$3,IF(OR(AND($I46&gt;$K46,P46&gt;R46),AND($I46&lt;$K46,P46&lt;R46),AND($I46=$K46,P46=R46)),Regeln!$C$4,Regeln!$C$5)))</f>
        <v>0</v>
      </c>
      <c r="T46" s="37"/>
      <c r="U46" s="33" t="s">
        <v>0</v>
      </c>
      <c r="V46" s="41"/>
      <c r="W46" s="30">
        <f>IF(OR($I46="",$K46=""),Regeln!$C$5,IF(AND(T46=$I46,V46=$K46),Regeln!$C$3,IF(OR(AND($I46&gt;$K46,T46&gt;V46),AND($I46&lt;$K46,T46&lt;V46),AND($I46=$K46,T46=V46)),Regeln!$C$4,Regeln!$C$5)))</f>
        <v>0</v>
      </c>
      <c r="X46" s="37"/>
      <c r="Y46" s="33" t="s">
        <v>0</v>
      </c>
      <c r="Z46" s="41"/>
      <c r="AA46" s="30">
        <f>IF(OR($I46="",$K46=""),Regeln!$C$5,IF(AND(X46=$I46,Z46=$K46),Regeln!$C$3,IF(OR(AND($I46&gt;$K46,X46&gt;Z46),AND($I46&lt;$K46,X46&lt;Z46),AND($I46=$K46,X46=Z46)),Regeln!$C$4,Regeln!$C$5)))</f>
        <v>0</v>
      </c>
      <c r="AB46" s="37"/>
      <c r="AC46" s="33" t="s">
        <v>0</v>
      </c>
      <c r="AD46" s="41"/>
      <c r="AE46" s="30">
        <f>IF(OR($I46="",$K46=""),Regeln!$C$5,IF(AND(AB46=$I46,AD46=$K46),Regeln!$C$3,IF(OR(AND($I46&gt;$K46,AB46&gt;AD46),AND($I46&lt;$K46,AB46&lt;AD46),AND($I46=$K46,AB46=AD46)),Regeln!$C$4,Regeln!$C$5)))</f>
        <v>0</v>
      </c>
      <c r="AJ46" s="7"/>
    </row>
    <row r="47" spans="1:38" s="5" customFormat="1" ht="15.75" x14ac:dyDescent="0.25">
      <c r="A47" s="30" t="s">
        <v>29</v>
      </c>
      <c r="B47" s="31" t="s">
        <v>58</v>
      </c>
      <c r="C47" s="32" t="str" cm="1">
        <f t="array" ref="C47">IF(ISERROR(_FV(B47,"Bild")),"",_FV(B47,"Bild"))</f>
        <v/>
      </c>
      <c r="D47" s="32"/>
      <c r="E47" s="33" t="s">
        <v>0</v>
      </c>
      <c r="F47" s="34" t="s">
        <v>59</v>
      </c>
      <c r="G47" s="35" t="str" cm="1">
        <f t="array" ref="G47">IF(ISERROR(_FV(F47,"Bild")),"",_FV(F47,"Bild"))</f>
        <v/>
      </c>
      <c r="H47" s="36"/>
      <c r="I47" s="37"/>
      <c r="J47" s="33" t="s">
        <v>0</v>
      </c>
      <c r="K47" s="38"/>
      <c r="L47" s="39"/>
      <c r="M47" s="33" t="s">
        <v>0</v>
      </c>
      <c r="N47" s="41"/>
      <c r="O47" s="30">
        <f>IF(OR($I47="",$K47=""),Regeln!$C$5,IF(AND(L47=$I47,N47=$K47),Regeln!$C$3,IF(OR(AND($I47&gt;$K47,L47&gt;N47),AND($I47&lt;$K47,L47&lt;N47),AND($I47=$K47,L47=N47)),Regeln!$C$4,Regeln!$C$5)))</f>
        <v>0</v>
      </c>
      <c r="P47" s="37"/>
      <c r="Q47" s="33" t="s">
        <v>0</v>
      </c>
      <c r="R47" s="41"/>
      <c r="S47" s="30">
        <f>IF(OR($I47="",$K47=""),Regeln!$C$5,IF(AND(P47=$I47,R47=$K47),Regeln!$C$3,IF(OR(AND($I47&gt;$K47,P47&gt;R47),AND($I47&lt;$K47,P47&lt;R47),AND($I47=$K47,P47=R47)),Regeln!$C$4,Regeln!$C$5)))</f>
        <v>0</v>
      </c>
      <c r="T47" s="37"/>
      <c r="U47" s="33" t="s">
        <v>0</v>
      </c>
      <c r="V47" s="41"/>
      <c r="W47" s="30">
        <f>IF(OR($I47="",$K47=""),Regeln!$C$5,IF(AND(T47=$I47,V47=$K47),Regeln!$C$3,IF(OR(AND($I47&gt;$K47,T47&gt;V47),AND($I47&lt;$K47,T47&lt;V47),AND($I47=$K47,T47=V47)),Regeln!$C$4,Regeln!$C$5)))</f>
        <v>0</v>
      </c>
      <c r="X47" s="37"/>
      <c r="Y47" s="33" t="s">
        <v>0</v>
      </c>
      <c r="Z47" s="41"/>
      <c r="AA47" s="30">
        <f>IF(OR($I47="",$K47=""),Regeln!$C$5,IF(AND(X47=$I47,Z47=$K47),Regeln!$C$3,IF(OR(AND($I47&gt;$K47,X47&gt;Z47),AND($I47&lt;$K47,X47&lt;Z47),AND($I47=$K47,X47=Z47)),Regeln!$C$4,Regeln!$C$5)))</f>
        <v>0</v>
      </c>
      <c r="AB47" s="37"/>
      <c r="AC47" s="33" t="s">
        <v>0</v>
      </c>
      <c r="AD47" s="41"/>
      <c r="AE47" s="30">
        <f>IF(OR($I47="",$K47=""),Regeln!$C$5,IF(AND(AB47=$I47,AD47=$K47),Regeln!$C$3,IF(OR(AND($I47&gt;$K47,AB47&gt;AD47),AND($I47&lt;$K47,AB47&lt;AD47),AND($I47=$K47,AB47=AD47)),Regeln!$C$4,Regeln!$C$5)))</f>
        <v>0</v>
      </c>
      <c r="AJ47" s="7"/>
    </row>
    <row r="48" spans="1:38" s="5" customFormat="1" ht="16.5" thickBot="1" x14ac:dyDescent="0.3">
      <c r="A48" s="43" t="s">
        <v>30</v>
      </c>
      <c r="B48" s="44" t="s">
        <v>60</v>
      </c>
      <c r="C48" s="45" t="str" cm="1">
        <f t="array" ref="C48">IF(ISERROR(_FV(B48,"Bild")),"",_FV(B48,"Bild"))</f>
        <v/>
      </c>
      <c r="D48" s="45"/>
      <c r="E48" s="46" t="s">
        <v>0</v>
      </c>
      <c r="F48" s="47" t="s">
        <v>61</v>
      </c>
      <c r="G48" s="48" t="str" cm="1">
        <f t="array" ref="G48">IF(ISERROR(_FV(F48,"Bild")),"",_FV(F48,"Bild"))</f>
        <v/>
      </c>
      <c r="H48" s="49"/>
      <c r="I48" s="50"/>
      <c r="J48" s="46" t="s">
        <v>0</v>
      </c>
      <c r="K48" s="51"/>
      <c r="L48" s="52"/>
      <c r="M48" s="46" t="s">
        <v>0</v>
      </c>
      <c r="N48" s="54"/>
      <c r="O48" s="43">
        <f>IF(OR($I48="",$K48=""),Regeln!$C$5,IF(AND(L48=$I48,N48=$K48),Regeln!$C$3,IF(OR(AND($I48&gt;$K48,L48&gt;N48),AND($I48&lt;$K48,L48&lt;N48),AND($I48=$K48,L48=N48)),Regeln!$C$4,Regeln!$C$5)))</f>
        <v>0</v>
      </c>
      <c r="P48" s="50"/>
      <c r="Q48" s="46" t="s">
        <v>0</v>
      </c>
      <c r="R48" s="54"/>
      <c r="S48" s="43">
        <f>IF(OR($I48="",$K48=""),Regeln!$C$5,IF(AND(P48=$I48,R48=$K48),Regeln!$C$3,IF(OR(AND($I48&gt;$K48,P48&gt;R48),AND($I48&lt;$K48,P48&lt;R48),AND($I48=$K48,P48=R48)),Regeln!$C$4,Regeln!$C$5)))</f>
        <v>0</v>
      </c>
      <c r="T48" s="50"/>
      <c r="U48" s="46" t="s">
        <v>0</v>
      </c>
      <c r="V48" s="54"/>
      <c r="W48" s="43">
        <f>IF(OR($I48="",$K48=""),Regeln!$C$5,IF(AND(T48=$I48,V48=$K48),Regeln!$C$3,IF(OR(AND($I48&gt;$K48,T48&gt;V48),AND($I48&lt;$K48,T48&lt;V48),AND($I48=$K48,T48=V48)),Regeln!$C$4,Regeln!$C$5)))</f>
        <v>0</v>
      </c>
      <c r="X48" s="50"/>
      <c r="Y48" s="46" t="s">
        <v>0</v>
      </c>
      <c r="Z48" s="54"/>
      <c r="AA48" s="43">
        <f>IF(OR($I48="",$K48=""),Regeln!$C$5,IF(AND(X48=$I48,Z48=$K48),Regeln!$C$3,IF(OR(AND($I48&gt;$K48,X48&gt;Z48),AND($I48&lt;$K48,X48&lt;Z48),AND($I48=$K48,X48=Z48)),Regeln!$C$4,Regeln!$C$5)))</f>
        <v>0</v>
      </c>
      <c r="AB48" s="50"/>
      <c r="AC48" s="46" t="s">
        <v>0</v>
      </c>
      <c r="AD48" s="54"/>
      <c r="AE48" s="43">
        <f>IF(OR($I48="",$K48=""),Regeln!$C$5,IF(AND(AB48=$I48,AD48=$K48),Regeln!$C$3,IF(OR(AND($I48&gt;$K48,AB48&gt;AD48),AND($I48&lt;$K48,AB48&lt;AD48),AND($I48=$K48,AB48=AD48)),Regeln!$C$4,Regeln!$C$5)))</f>
        <v>0</v>
      </c>
      <c r="AJ48" s="7"/>
    </row>
    <row r="49" spans="1:36" s="5" customFormat="1" ht="17.25" thickTop="1" thickBot="1" x14ac:dyDescent="0.3">
      <c r="A49" s="79" t="s">
        <v>32</v>
      </c>
      <c r="B49" s="79"/>
      <c r="C49" s="79"/>
      <c r="D49" s="79"/>
      <c r="E49" s="79"/>
      <c r="F49" s="79"/>
      <c r="G49" s="79"/>
      <c r="H49" s="79"/>
      <c r="I49" s="79"/>
      <c r="J49" s="79"/>
      <c r="K49" s="79"/>
      <c r="L49" s="56"/>
      <c r="M49" s="56"/>
      <c r="N49" s="57"/>
      <c r="O49" s="58">
        <f>SUM(O41:O48)</f>
        <v>0</v>
      </c>
      <c r="P49" s="59"/>
      <c r="Q49" s="60"/>
      <c r="R49" s="61"/>
      <c r="S49" s="58">
        <f>SUM(S41:S48)</f>
        <v>0</v>
      </c>
      <c r="T49" s="59"/>
      <c r="U49" s="60"/>
      <c r="V49" s="61"/>
      <c r="W49" s="58">
        <f>SUM(W41:W48)</f>
        <v>0</v>
      </c>
      <c r="X49" s="59"/>
      <c r="Y49" s="60"/>
      <c r="Z49" s="61"/>
      <c r="AA49" s="58">
        <f>SUM(AA41:AA48)</f>
        <v>0</v>
      </c>
      <c r="AB49" s="59"/>
      <c r="AC49" s="60"/>
      <c r="AD49" s="61"/>
      <c r="AE49" s="58">
        <f>SUM(AE41:AE48)</f>
        <v>0</v>
      </c>
      <c r="AJ49" s="7"/>
    </row>
    <row r="50" spans="1:36" s="5" customFormat="1" ht="16.5" thickTop="1" x14ac:dyDescent="0.25">
      <c r="B50" s="62"/>
      <c r="C50" s="7"/>
      <c r="D50" s="7"/>
      <c r="E50" s="63"/>
      <c r="F50" s="64"/>
      <c r="G50" s="7"/>
      <c r="H50" s="7"/>
      <c r="J50" s="63"/>
      <c r="O50" s="63"/>
      <c r="S50" s="63"/>
      <c r="W50" s="63"/>
      <c r="AA50" s="63"/>
      <c r="AE50" s="63"/>
      <c r="AJ50" s="7"/>
    </row>
    <row r="51" spans="1:36" s="5" customFormat="1" ht="15.75" x14ac:dyDescent="0.25">
      <c r="A51" s="6" t="s">
        <v>31</v>
      </c>
      <c r="B51" s="62"/>
      <c r="C51" s="7"/>
      <c r="D51" s="7"/>
      <c r="E51" s="63"/>
      <c r="F51" s="64"/>
      <c r="G51" s="7"/>
      <c r="H51" s="7"/>
      <c r="J51" s="63"/>
      <c r="O51" s="63"/>
      <c r="S51" s="63"/>
      <c r="W51" s="63"/>
      <c r="AA51" s="63"/>
      <c r="AE51" s="63"/>
      <c r="AJ51" s="7"/>
    </row>
    <row r="52" spans="1:36" s="5" customFormat="1" ht="15.75" x14ac:dyDescent="0.25">
      <c r="A52" s="30" t="s">
        <v>33</v>
      </c>
      <c r="B52" s="31" t="s">
        <v>62</v>
      </c>
      <c r="C52" s="32" t="str" cm="1">
        <f t="array" ref="C52">IF(ISERROR(_FV(B52,"Bild")),"",_FV(B52,"Bild"))</f>
        <v/>
      </c>
      <c r="D52" s="32"/>
      <c r="E52" s="33" t="s">
        <v>0</v>
      </c>
      <c r="F52" s="34" t="s">
        <v>63</v>
      </c>
      <c r="G52" s="35" t="str" cm="1">
        <f t="array" ref="G52">IF(ISERROR(_FV(F52,"Bild")),"",_FV(F52,"Bild"))</f>
        <v/>
      </c>
      <c r="H52" s="36"/>
      <c r="I52" s="37"/>
      <c r="J52" s="33" t="s">
        <v>0</v>
      </c>
      <c r="K52" s="38"/>
      <c r="L52" s="39"/>
      <c r="M52" s="33" t="s">
        <v>0</v>
      </c>
      <c r="N52" s="41"/>
      <c r="O52" s="30">
        <f>IF(OR($I52="",$K52=""),Regeln!$C$5,IF(AND(L52=$I52,N52=$K52),Regeln!$C$3,IF(OR(AND($I52&gt;$K52,L52&gt;N52),AND($I52&lt;$K52,L52&lt;N52),AND($I52=$K52,L52=N52)),Regeln!$C$4,Regeln!$C$5)))</f>
        <v>0</v>
      </c>
      <c r="P52" s="37"/>
      <c r="Q52" s="33" t="s">
        <v>0</v>
      </c>
      <c r="R52" s="41"/>
      <c r="S52" s="30">
        <f>IF(OR($I52="",$K52=""),Regeln!$C$5,IF(AND(P52=$I52,R52=$K52),Regeln!$C$3,IF(OR(AND($I52&gt;$K52,P52&gt;R52),AND($I52&lt;$K52,P52&lt;R52),AND($I52=$K52,P52=R52)),Regeln!$C$4,Regeln!$C$5)))</f>
        <v>0</v>
      </c>
      <c r="T52" s="37"/>
      <c r="U52" s="33" t="s">
        <v>0</v>
      </c>
      <c r="V52" s="41"/>
      <c r="W52" s="30">
        <f>IF(OR($I52="",$K52=""),Regeln!$C$5,IF(AND(T52=$I52,V52=$K52),Regeln!$C$3,IF(OR(AND($I52&gt;$K52,T52&gt;V52),AND($I52&lt;$K52,T52&lt;V52),AND($I52=$K52,T52=V52)),Regeln!$C$4,Regeln!$C$5)))</f>
        <v>0</v>
      </c>
      <c r="X52" s="37"/>
      <c r="Y52" s="33" t="s">
        <v>0</v>
      </c>
      <c r="Z52" s="41"/>
      <c r="AA52" s="30">
        <f>IF(OR($I52="",$K52=""),Regeln!$C$5,IF(AND(X52=$I52,Z52=$K52),Regeln!$C$3,IF(OR(AND($I52&gt;$K52,X52&gt;Z52),AND($I52&lt;$K52,X52&lt;Z52),AND($I52=$K52,X52=Z52)),Regeln!$C$4,Regeln!$C$5)))</f>
        <v>0</v>
      </c>
      <c r="AB52" s="37"/>
      <c r="AC52" s="33" t="s">
        <v>0</v>
      </c>
      <c r="AD52" s="41"/>
      <c r="AE52" s="30">
        <f>IF(OR($I52="",$K52=""),Regeln!$C$5,IF(AND(AB52=$I52,AD52=$K52),Regeln!$C$3,IF(OR(AND($I52&gt;$K52,AB52&gt;AD52),AND($I52&lt;$K52,AB52&lt;AD52),AND($I52=$K52,AB52=AD52)),Regeln!$C$4,Regeln!$C$5)))</f>
        <v>0</v>
      </c>
      <c r="AJ52" s="7"/>
    </row>
    <row r="53" spans="1:36" s="5" customFormat="1" ht="15.75" x14ac:dyDescent="0.25">
      <c r="A53" s="30" t="s">
        <v>34</v>
      </c>
      <c r="B53" s="31" t="s">
        <v>64</v>
      </c>
      <c r="C53" s="32" t="str" cm="1">
        <f t="array" ref="C53">IF(ISERROR(_FV(B53,"Bild")),"",_FV(B53,"Bild"))</f>
        <v/>
      </c>
      <c r="D53" s="32"/>
      <c r="E53" s="33" t="s">
        <v>0</v>
      </c>
      <c r="F53" s="34" t="s">
        <v>65</v>
      </c>
      <c r="G53" s="35" t="str" cm="1">
        <f t="array" ref="G53">IF(ISERROR(_FV(F53,"Bild")),"",_FV(F53,"Bild"))</f>
        <v/>
      </c>
      <c r="H53" s="36"/>
      <c r="I53" s="37"/>
      <c r="J53" s="33" t="s">
        <v>0</v>
      </c>
      <c r="K53" s="38"/>
      <c r="L53" s="39"/>
      <c r="M53" s="33" t="s">
        <v>0</v>
      </c>
      <c r="N53" s="41"/>
      <c r="O53" s="30">
        <f>IF(OR($I53="",$K53=""),Regeln!$C$5,IF(AND(L53=$I53,N53=$K53),Regeln!$C$3,IF(OR(AND($I53&gt;$K53,L53&gt;N53),AND($I53&lt;$K53,L53&lt;N53),AND($I53=$K53,L53=N53)),Regeln!$C$4,Regeln!$C$5)))</f>
        <v>0</v>
      </c>
      <c r="P53" s="37"/>
      <c r="Q53" s="33" t="s">
        <v>0</v>
      </c>
      <c r="R53" s="41"/>
      <c r="S53" s="30">
        <f>IF(OR($I53="",$K53=""),Regeln!$C$5,IF(AND(P53=$I53,R53=$K53),Regeln!$C$3,IF(OR(AND($I53&gt;$K53,P53&gt;R53),AND($I53&lt;$K53,P53&lt;R53),AND($I53=$K53,P53=R53)),Regeln!$C$4,Regeln!$C$5)))</f>
        <v>0</v>
      </c>
      <c r="T53" s="37"/>
      <c r="U53" s="33" t="s">
        <v>0</v>
      </c>
      <c r="V53" s="41"/>
      <c r="W53" s="30">
        <f>IF(OR($I53="",$K53=""),Regeln!$C$5,IF(AND(T53=$I53,V53=$K53),Regeln!$C$3,IF(OR(AND($I53&gt;$K53,T53&gt;V53),AND($I53&lt;$K53,T53&lt;V53),AND($I53=$K53,T53=V53)),Regeln!$C$4,Regeln!$C$5)))</f>
        <v>0</v>
      </c>
      <c r="X53" s="37"/>
      <c r="Y53" s="33" t="s">
        <v>0</v>
      </c>
      <c r="Z53" s="41"/>
      <c r="AA53" s="30">
        <f>IF(OR($I53="",$K53=""),Regeln!$C$5,IF(AND(X53=$I53,Z53=$K53),Regeln!$C$3,IF(OR(AND($I53&gt;$K53,X53&gt;Z53),AND($I53&lt;$K53,X53&lt;Z53),AND($I53=$K53,X53=Z53)),Regeln!$C$4,Regeln!$C$5)))</f>
        <v>0</v>
      </c>
      <c r="AB53" s="37"/>
      <c r="AC53" s="33" t="s">
        <v>0</v>
      </c>
      <c r="AD53" s="41"/>
      <c r="AE53" s="30">
        <f>IF(OR($I53="",$K53=""),Regeln!$C$5,IF(AND(AB53=$I53,AD53=$K53),Regeln!$C$3,IF(OR(AND($I53&gt;$K53,AB53&gt;AD53),AND($I53&lt;$K53,AB53&lt;AD53),AND($I53=$K53,AB53=AD53)),Regeln!$C$4,Regeln!$C$5)))</f>
        <v>0</v>
      </c>
      <c r="AJ53" s="7"/>
    </row>
    <row r="54" spans="1:36" s="5" customFormat="1" ht="15.75" x14ac:dyDescent="0.25">
      <c r="A54" s="30" t="s">
        <v>35</v>
      </c>
      <c r="B54" s="31" t="s">
        <v>66</v>
      </c>
      <c r="C54" s="32" t="str" cm="1">
        <f t="array" ref="C54">IF(ISERROR(_FV(B54,"Bild")),"",_FV(B54,"Bild"))</f>
        <v/>
      </c>
      <c r="D54" s="32"/>
      <c r="E54" s="33" t="s">
        <v>0</v>
      </c>
      <c r="F54" s="34" t="s">
        <v>67</v>
      </c>
      <c r="G54" s="35" t="str" cm="1">
        <f t="array" ref="G54">IF(ISERROR(_FV(F54,"Bild")),"",_FV(F54,"Bild"))</f>
        <v/>
      </c>
      <c r="H54" s="36"/>
      <c r="I54" s="37"/>
      <c r="J54" s="33" t="s">
        <v>0</v>
      </c>
      <c r="K54" s="38"/>
      <c r="L54" s="39"/>
      <c r="M54" s="33" t="s">
        <v>0</v>
      </c>
      <c r="N54" s="41"/>
      <c r="O54" s="30">
        <f>IF(OR($I54="",$K54=""),Regeln!$C$5,IF(AND(L54=$I54,N54=$K54),Regeln!$C$3,IF(OR(AND($I54&gt;$K54,L54&gt;N54),AND($I54&lt;$K54,L54&lt;N54),AND($I54=$K54,L54=N54)),Regeln!$C$4,Regeln!$C$5)))</f>
        <v>0</v>
      </c>
      <c r="P54" s="37"/>
      <c r="Q54" s="33" t="s">
        <v>0</v>
      </c>
      <c r="R54" s="41"/>
      <c r="S54" s="30">
        <f>IF(OR($I54="",$K54=""),Regeln!$C$5,IF(AND(P54=$I54,R54=$K54),Regeln!$C$3,IF(OR(AND($I54&gt;$K54,P54&gt;R54),AND($I54&lt;$K54,P54&lt;R54),AND($I54=$K54,P54=R54)),Regeln!$C$4,Regeln!$C$5)))</f>
        <v>0</v>
      </c>
      <c r="T54" s="37"/>
      <c r="U54" s="33" t="s">
        <v>0</v>
      </c>
      <c r="V54" s="41"/>
      <c r="W54" s="30">
        <f>IF(OR($I54="",$K54=""),Regeln!$C$5,IF(AND(T54=$I54,V54=$K54),Regeln!$C$3,IF(OR(AND($I54&gt;$K54,T54&gt;V54),AND($I54&lt;$K54,T54&lt;V54),AND($I54=$K54,T54=V54)),Regeln!$C$4,Regeln!$C$5)))</f>
        <v>0</v>
      </c>
      <c r="X54" s="37"/>
      <c r="Y54" s="33" t="s">
        <v>0</v>
      </c>
      <c r="Z54" s="41"/>
      <c r="AA54" s="30">
        <f>IF(OR($I54="",$K54=""),Regeln!$C$5,IF(AND(X54=$I54,Z54=$K54),Regeln!$C$3,IF(OR(AND($I54&gt;$K54,X54&gt;Z54),AND($I54&lt;$K54,X54&lt;Z54),AND($I54=$K54,X54=Z54)),Regeln!$C$4,Regeln!$C$5)))</f>
        <v>0</v>
      </c>
      <c r="AB54" s="37"/>
      <c r="AC54" s="33" t="s">
        <v>0</v>
      </c>
      <c r="AD54" s="41"/>
      <c r="AE54" s="30">
        <f>IF(OR($I54="",$K54=""),Regeln!$C$5,IF(AND(AB54=$I54,AD54=$K54),Regeln!$C$3,IF(OR(AND($I54&gt;$K54,AB54&gt;AD54),AND($I54&lt;$K54,AB54&lt;AD54),AND($I54=$K54,AB54=AD54)),Regeln!$C$4,Regeln!$C$5)))</f>
        <v>0</v>
      </c>
      <c r="AJ54" s="7"/>
    </row>
    <row r="55" spans="1:36" s="5" customFormat="1" ht="16.5" thickBot="1" x14ac:dyDescent="0.3">
      <c r="A55" s="65" t="s">
        <v>36</v>
      </c>
      <c r="B55" s="66" t="s">
        <v>68</v>
      </c>
      <c r="C55" s="67" t="str" cm="1">
        <f t="array" ref="C55">IF(ISERROR(_FV(B55,"Bild")),"",_FV(B55,"Bild"))</f>
        <v/>
      </c>
      <c r="D55" s="67"/>
      <c r="E55" s="68" t="s">
        <v>0</v>
      </c>
      <c r="F55" s="69" t="s">
        <v>69</v>
      </c>
      <c r="G55" s="70" t="str" cm="1">
        <f t="array" ref="G55">IF(ISERROR(_FV(F55,"Bild")),"",_FV(F55,"Bild"))</f>
        <v/>
      </c>
      <c r="H55" s="71"/>
      <c r="I55" s="50"/>
      <c r="J55" s="46" t="s">
        <v>0</v>
      </c>
      <c r="K55" s="72"/>
      <c r="L55" s="52"/>
      <c r="M55" s="46" t="s">
        <v>0</v>
      </c>
      <c r="N55" s="73"/>
      <c r="O55" s="65">
        <f>IF(OR($I55="",$K55=""),Regeln!$C$5,IF(AND(L55=$I55,N55=$K55),Regeln!$C$3,IF(OR(AND($I55&gt;$K55,L55&gt;N55),AND($I55&lt;$K55,L55&lt;N55),AND($I55=$K55,L55=N55)),Regeln!$C$4,Regeln!$C$5)))</f>
        <v>0</v>
      </c>
      <c r="P55" s="50"/>
      <c r="Q55" s="46" t="s">
        <v>0</v>
      </c>
      <c r="R55" s="73"/>
      <c r="S55" s="65">
        <f>IF(OR($I55="",$K55=""),Regeln!$C$5,IF(AND(P55=$I55,R55=$K55),Regeln!$C$3,IF(OR(AND($I55&gt;$K55,P55&gt;R55),AND($I55&lt;$K55,P55&lt;R55),AND($I55=$K55,P55=R55)),Regeln!$C$4,Regeln!$C$5)))</f>
        <v>0</v>
      </c>
      <c r="T55" s="50"/>
      <c r="U55" s="46" t="s">
        <v>0</v>
      </c>
      <c r="V55" s="73"/>
      <c r="W55" s="65">
        <f>IF(OR($I55="",$K55=""),Regeln!$C$5,IF(AND(T55=$I55,V55=$K55),Regeln!$C$3,IF(OR(AND($I55&gt;$K55,T55&gt;V55),AND($I55&lt;$K55,T55&lt;V55),AND($I55=$K55,T55=V55)),Regeln!$C$4,Regeln!$C$5)))</f>
        <v>0</v>
      </c>
      <c r="X55" s="50"/>
      <c r="Y55" s="46" t="s">
        <v>0</v>
      </c>
      <c r="Z55" s="73"/>
      <c r="AA55" s="65">
        <f>IF(OR($I55="",$K55=""),Regeln!$C$5,IF(AND(X55=$I55,Z55=$K55),Regeln!$C$3,IF(OR(AND($I55&gt;$K55,X55&gt;Z55),AND($I55&lt;$K55,X55&lt;Z55),AND($I55=$K55,X55=Z55)),Regeln!$C$4,Regeln!$C$5)))</f>
        <v>0</v>
      </c>
      <c r="AB55" s="50"/>
      <c r="AC55" s="46" t="s">
        <v>0</v>
      </c>
      <c r="AD55" s="73"/>
      <c r="AE55" s="65">
        <f>IF(OR($I55="",$K55=""),Regeln!$C$5,IF(AND(AB55=$I55,AD55=$K55),Regeln!$C$3,IF(OR(AND($I55&gt;$K55,AB55&gt;AD55),AND($I55&lt;$K55,AB55&lt;AD55),AND($I55=$K55,AB55=AD55)),Regeln!$C$4,Regeln!$C$5)))</f>
        <v>0</v>
      </c>
      <c r="AJ55" s="7"/>
    </row>
    <row r="56" spans="1:36" s="5" customFormat="1" ht="17.25" thickTop="1" thickBot="1" x14ac:dyDescent="0.3">
      <c r="A56" s="79" t="s">
        <v>32</v>
      </c>
      <c r="B56" s="79"/>
      <c r="C56" s="79"/>
      <c r="D56" s="79"/>
      <c r="E56" s="79"/>
      <c r="F56" s="79"/>
      <c r="G56" s="79"/>
      <c r="H56" s="79"/>
      <c r="I56" s="79"/>
      <c r="J56" s="79"/>
      <c r="K56" s="79"/>
      <c r="L56" s="56"/>
      <c r="M56" s="56"/>
      <c r="N56" s="57"/>
      <c r="O56" s="58">
        <f>SUM(O52:O55)</f>
        <v>0</v>
      </c>
      <c r="P56" s="59"/>
      <c r="Q56" s="60"/>
      <c r="R56" s="61"/>
      <c r="S56" s="58">
        <f>SUM(S52:S55)</f>
        <v>0</v>
      </c>
      <c r="T56" s="59"/>
      <c r="U56" s="60"/>
      <c r="V56" s="61"/>
      <c r="W56" s="58">
        <f>SUM(W52:W55)</f>
        <v>0</v>
      </c>
      <c r="X56" s="59"/>
      <c r="Y56" s="60"/>
      <c r="Z56" s="61"/>
      <c r="AA56" s="58">
        <f>SUM(AA52:AA55)</f>
        <v>0</v>
      </c>
      <c r="AB56" s="59"/>
      <c r="AC56" s="60"/>
      <c r="AD56" s="61"/>
      <c r="AE56" s="58">
        <f>SUM(AE52:AE55)</f>
        <v>0</v>
      </c>
      <c r="AJ56" s="7"/>
    </row>
    <row r="57" spans="1:36" s="5" customFormat="1" ht="16.5" thickTop="1" x14ac:dyDescent="0.25">
      <c r="B57" s="62"/>
      <c r="C57" s="7"/>
      <c r="D57" s="7"/>
      <c r="E57" s="63"/>
      <c r="F57" s="64"/>
      <c r="G57" s="7"/>
      <c r="H57" s="7"/>
      <c r="J57" s="63"/>
      <c r="O57" s="63"/>
      <c r="S57" s="63"/>
      <c r="W57" s="63"/>
      <c r="AA57" s="63"/>
      <c r="AE57" s="63"/>
      <c r="AJ57" s="7"/>
    </row>
    <row r="58" spans="1:36" s="5" customFormat="1" ht="15.75" x14ac:dyDescent="0.25">
      <c r="A58" s="6" t="s">
        <v>37</v>
      </c>
      <c r="B58" s="62"/>
      <c r="C58" s="7"/>
      <c r="D58" s="7"/>
      <c r="E58" s="63"/>
      <c r="F58" s="64"/>
      <c r="G58" s="7"/>
      <c r="H58" s="7"/>
      <c r="J58" s="63"/>
      <c r="O58" s="63"/>
      <c r="S58" s="63"/>
      <c r="W58" s="63"/>
      <c r="AA58" s="63"/>
      <c r="AE58" s="63"/>
      <c r="AJ58" s="7"/>
    </row>
    <row r="59" spans="1:36" s="5" customFormat="1" ht="15.75" x14ac:dyDescent="0.25">
      <c r="A59" s="30" t="s">
        <v>38</v>
      </c>
      <c r="B59" s="31" t="s">
        <v>70</v>
      </c>
      <c r="C59" s="32" t="str" cm="1">
        <f t="array" ref="C59">IF(ISERROR(_FV(B59,"Bild")),"",_FV(B59,"Bild"))</f>
        <v/>
      </c>
      <c r="D59" s="32"/>
      <c r="E59" s="33" t="s">
        <v>0</v>
      </c>
      <c r="F59" s="34" t="s">
        <v>71</v>
      </c>
      <c r="G59" s="35" t="str" cm="1">
        <f t="array" ref="G59">IF(ISERROR(_FV(F59,"Bild")),"",_FV(F59,"Bild"))</f>
        <v/>
      </c>
      <c r="H59" s="36"/>
      <c r="I59" s="37"/>
      <c r="J59" s="33" t="s">
        <v>0</v>
      </c>
      <c r="K59" s="38"/>
      <c r="L59" s="39"/>
      <c r="M59" s="33" t="s">
        <v>0</v>
      </c>
      <c r="N59" s="41"/>
      <c r="O59" s="30">
        <f>IF(OR($I59="",$K59=""),Regeln!$C$5,IF(AND(L59=$I59,N59=$K59),Regeln!$C$3,IF(OR(AND($I59&gt;$K59,L59&gt;N59),AND($I59&lt;$K59,L59&lt;N59),AND($I59=$K59,L59=N59)),Regeln!$C$4,Regeln!$C$5)))</f>
        <v>0</v>
      </c>
      <c r="P59" s="37"/>
      <c r="Q59" s="33" t="s">
        <v>0</v>
      </c>
      <c r="R59" s="41"/>
      <c r="S59" s="30">
        <f>IF(OR($I59="",$K59=""),Regeln!$C$5,IF(AND(P59=$I59,R59=$K59),Regeln!$C$3,IF(OR(AND($I59&gt;$K59,P59&gt;R59),AND($I59&lt;$K59,P59&lt;R59),AND($I59=$K59,P59=R59)),Regeln!$C$4,Regeln!$C$5)))</f>
        <v>0</v>
      </c>
      <c r="T59" s="37"/>
      <c r="U59" s="33" t="s">
        <v>0</v>
      </c>
      <c r="V59" s="41"/>
      <c r="W59" s="30">
        <f>IF(OR($I59="",$K59=""),Regeln!$C$5,IF(AND(T59=$I59,V59=$K59),Regeln!$C$3,IF(OR(AND($I59&gt;$K59,T59&gt;V59),AND($I59&lt;$K59,T59&lt;V59),AND($I59=$K59,T59=V59)),Regeln!$C$4,Regeln!$C$5)))</f>
        <v>0</v>
      </c>
      <c r="X59" s="37"/>
      <c r="Y59" s="33" t="s">
        <v>0</v>
      </c>
      <c r="Z59" s="41"/>
      <c r="AA59" s="30">
        <f>IF(OR($I59="",$K59=""),Regeln!$C$5,IF(AND(X59=$I59,Z59=$K59),Regeln!$C$3,IF(OR(AND($I59&gt;$K59,X59&gt;Z59),AND($I59&lt;$K59,X59&lt;Z59),AND($I59=$K59,X59=Z59)),Regeln!$C$4,Regeln!$C$5)))</f>
        <v>0</v>
      </c>
      <c r="AB59" s="37"/>
      <c r="AC59" s="33" t="s">
        <v>0</v>
      </c>
      <c r="AD59" s="41"/>
      <c r="AE59" s="30">
        <f>IF(OR($I59="",$K59=""),Regeln!$C$5,IF(AND(AB59=$I59,AD59=$K59),Regeln!$C$3,IF(OR(AND($I59&gt;$K59,AB59&gt;AD59),AND($I59&lt;$K59,AB59&lt;AD59),AND($I59=$K59,AB59=AD59)),Regeln!$C$4,Regeln!$C$5)))</f>
        <v>0</v>
      </c>
      <c r="AJ59" s="7"/>
    </row>
    <row r="60" spans="1:36" s="5" customFormat="1" ht="16.5" thickBot="1" x14ac:dyDescent="0.3">
      <c r="A60" s="65" t="s">
        <v>39</v>
      </c>
      <c r="B60" s="66" t="s">
        <v>72</v>
      </c>
      <c r="C60" s="67" t="str" cm="1">
        <f t="array" ref="C60">IF(ISERROR(_FV(B60,"Bild")),"",_FV(B60,"Bild"))</f>
        <v/>
      </c>
      <c r="D60" s="67"/>
      <c r="E60" s="68" t="s">
        <v>0</v>
      </c>
      <c r="F60" s="69" t="s">
        <v>73</v>
      </c>
      <c r="G60" s="70" t="str" cm="1">
        <f t="array" ref="G60">IF(ISERROR(_FV(F60,"Bild")),"",_FV(F60,"Bild"))</f>
        <v/>
      </c>
      <c r="H60" s="71"/>
      <c r="I60" s="74"/>
      <c r="J60" s="46" t="s">
        <v>0</v>
      </c>
      <c r="K60" s="51"/>
      <c r="L60" s="52"/>
      <c r="M60" s="46" t="s">
        <v>0</v>
      </c>
      <c r="N60" s="73"/>
      <c r="O60" s="65">
        <f>IF(OR($I60="",$K60=""),Regeln!$C$5,IF(AND(L60=$I60,N60=$K60),Regeln!$C$3,IF(OR(AND($I60&gt;$K60,L60&gt;N60),AND($I60&lt;$K60,L60&lt;N60),AND($I60=$K60,L60=N60)),Regeln!$C$4,Regeln!$C$5)))</f>
        <v>0</v>
      </c>
      <c r="P60" s="50"/>
      <c r="Q60" s="46" t="s">
        <v>0</v>
      </c>
      <c r="R60" s="73"/>
      <c r="S60" s="65">
        <f>IF(OR($I60="",$K60=""),Regeln!$C$5,IF(AND(P60=$I60,R60=$K60),Regeln!$C$3,IF(OR(AND($I60&gt;$K60,P60&gt;R60),AND($I60&lt;$K60,P60&lt;R60),AND($I60=$K60,P60=R60)),Regeln!$C$4,Regeln!$C$5)))</f>
        <v>0</v>
      </c>
      <c r="T60" s="50"/>
      <c r="U60" s="46" t="s">
        <v>0</v>
      </c>
      <c r="V60" s="73"/>
      <c r="W60" s="65">
        <f>IF(OR($I60="",$K60=""),Regeln!$C$5,IF(AND(T60=$I60,V60=$K60),Regeln!$C$3,IF(OR(AND($I60&gt;$K60,T60&gt;V60),AND($I60&lt;$K60,T60&lt;V60),AND($I60=$K60,T60=V60)),Regeln!$C$4,Regeln!$C$5)))</f>
        <v>0</v>
      </c>
      <c r="X60" s="74"/>
      <c r="Y60" s="46" t="s">
        <v>0</v>
      </c>
      <c r="Z60" s="54"/>
      <c r="AA60" s="65">
        <f>IF(OR($I60="",$K60=""),Regeln!$C$5,IF(AND(X60=$I60,Z60=$K60),Regeln!$C$3,IF(OR(AND($I60&gt;$K60,X60&gt;Z60),AND($I60&lt;$K60,X60&lt;Z60),AND($I60=$K60,X60=Z60)),Regeln!$C$4,Regeln!$C$5)))</f>
        <v>0</v>
      </c>
      <c r="AB60" s="74"/>
      <c r="AC60" s="46" t="s">
        <v>0</v>
      </c>
      <c r="AD60" s="54"/>
      <c r="AE60" s="65">
        <f>IF(OR($I60="",$K60=""),Regeln!$C$5,IF(AND(AB60=$I60,AD60=$K60),Regeln!$C$3,IF(OR(AND($I60&gt;$K60,AB60&gt;AD60),AND($I60&lt;$K60,AB60&lt;AD60),AND($I60=$K60,AB60=AD60)),Regeln!$C$4,Regeln!$C$5)))</f>
        <v>0</v>
      </c>
      <c r="AJ60" s="7"/>
    </row>
    <row r="61" spans="1:36" s="5" customFormat="1" ht="17.25" thickTop="1" thickBot="1" x14ac:dyDescent="0.3">
      <c r="A61" s="79" t="s">
        <v>32</v>
      </c>
      <c r="B61" s="79"/>
      <c r="C61" s="79"/>
      <c r="D61" s="79"/>
      <c r="E61" s="79"/>
      <c r="F61" s="79"/>
      <c r="G61" s="79"/>
      <c r="H61" s="79"/>
      <c r="I61" s="79"/>
      <c r="J61" s="79"/>
      <c r="K61" s="79"/>
      <c r="L61" s="56"/>
      <c r="M61" s="56"/>
      <c r="N61" s="57"/>
      <c r="O61" s="58">
        <f>SUM(O59:O60)</f>
        <v>0</v>
      </c>
      <c r="P61" s="59"/>
      <c r="Q61" s="60"/>
      <c r="R61" s="61"/>
      <c r="S61" s="58">
        <f>SUM(S59:S60)</f>
        <v>0</v>
      </c>
      <c r="T61" s="59"/>
      <c r="U61" s="60"/>
      <c r="V61" s="61"/>
      <c r="W61" s="58">
        <f>SUM(W59:W60)</f>
        <v>0</v>
      </c>
      <c r="X61" s="59"/>
      <c r="Y61" s="60"/>
      <c r="Z61" s="61"/>
      <c r="AA61" s="58">
        <f>SUM(AA59:AA60)</f>
        <v>0</v>
      </c>
      <c r="AB61" s="59"/>
      <c r="AC61" s="60"/>
      <c r="AD61" s="61"/>
      <c r="AE61" s="58">
        <f>SUM(AE59:AE60)</f>
        <v>0</v>
      </c>
      <c r="AJ61" s="7"/>
    </row>
    <row r="62" spans="1:36" s="5" customFormat="1" ht="16.5" thickTop="1" x14ac:dyDescent="0.25">
      <c r="A62" s="75" t="s">
        <v>40</v>
      </c>
      <c r="B62" s="62"/>
      <c r="C62" s="7"/>
      <c r="D62" s="7"/>
      <c r="E62" s="63"/>
      <c r="F62" s="64"/>
      <c r="G62" s="7"/>
      <c r="H62" s="7"/>
      <c r="J62" s="63"/>
      <c r="O62" s="63"/>
      <c r="S62" s="63"/>
      <c r="W62" s="63"/>
      <c r="AA62" s="63"/>
      <c r="AE62" s="63"/>
      <c r="AJ62" s="7"/>
    </row>
    <row r="63" spans="1:36" s="5" customFormat="1" ht="16.5" thickBot="1" x14ac:dyDescent="0.3">
      <c r="A63" s="71" t="s">
        <v>21</v>
      </c>
      <c r="B63" s="66" t="s">
        <v>74</v>
      </c>
      <c r="C63" s="67" t="str" cm="1">
        <f t="array" ref="C63">IF(ISERROR(_FV(B63,"Bild")),"",_FV(B63,"Bild"))</f>
        <v/>
      </c>
      <c r="D63" s="67"/>
      <c r="E63" s="68" t="s">
        <v>0</v>
      </c>
      <c r="F63" s="69" t="s">
        <v>75</v>
      </c>
      <c r="G63" s="70" t="str" cm="1">
        <f t="array" ref="G63">IF(ISERROR(_FV(F63,"Bild")),"",_FV(F63,"Bild"))</f>
        <v/>
      </c>
      <c r="H63" s="71"/>
      <c r="I63" s="74"/>
      <c r="J63" s="46" t="s">
        <v>0</v>
      </c>
      <c r="K63" s="51"/>
      <c r="L63" s="76"/>
      <c r="M63" s="46" t="s">
        <v>0</v>
      </c>
      <c r="N63" s="54"/>
      <c r="O63" s="65">
        <f>IF(OR($I63="",$K63=""),Regeln!$C$5,IF(AND(L63=$I63,N63=$K63),Regeln!$C$3,IF(OR(AND($I63&gt;$K63,L63&gt;N63),AND($I63&lt;$K63,L63&lt;N63),AND($I63=$K63,L63=N63)),Regeln!$C$4,Regeln!$C$5)))</f>
        <v>0</v>
      </c>
      <c r="P63" s="74"/>
      <c r="Q63" s="46" t="s">
        <v>0</v>
      </c>
      <c r="R63" s="73"/>
      <c r="S63" s="65">
        <f>IF(OR($I63="",$K63=""),Regeln!$C$5,IF(AND(P63=$I63,R63=$K63),Regeln!$C$3,IF(OR(AND($I63&gt;$K63,P63&gt;R63),AND($I63&lt;$K63,P63&lt;R63),AND($I63=$K63,P63=R63)),Regeln!$C$4,Regeln!$C$5)))</f>
        <v>0</v>
      </c>
      <c r="T63" s="50"/>
      <c r="U63" s="46" t="s">
        <v>0</v>
      </c>
      <c r="V63" s="73"/>
      <c r="W63" s="65">
        <f>IF(OR($I63="",$K63=""),Regeln!$C$5,IF(AND(T63=$I63,V63=$K63),Regeln!$C$3,IF(OR(AND($I63&gt;$K63,T63&gt;V63),AND($I63&lt;$K63,T63&lt;V63),AND($I63=$K63,T63=V63)),Regeln!$C$4,Regeln!$C$5)))</f>
        <v>0</v>
      </c>
      <c r="X63" s="50"/>
      <c r="Y63" s="46" t="s">
        <v>0</v>
      </c>
      <c r="Z63" s="54"/>
      <c r="AA63" s="65">
        <f>IF(OR($I63="",$K63=""),Regeln!$C$5,IF(AND(X63=$I63,Z63=$K63),Regeln!$C$3,IF(OR(AND($I63&gt;$K63,X63&gt;Z63),AND($I63&lt;$K63,X63&lt;Z63),AND($I63=$K63,X63=Z63)),Regeln!$C$4,Regeln!$C$5)))</f>
        <v>0</v>
      </c>
      <c r="AB63" s="50"/>
      <c r="AC63" s="46" t="s">
        <v>0</v>
      </c>
      <c r="AD63" s="54"/>
      <c r="AE63" s="65">
        <f>IF(OR($I63="",$K63=""),Regeln!$C$5,IF(AND(AB63=$I63,AD63=$K63),Regeln!$C$3,IF(OR(AND($I63&gt;$K63,AB63&gt;AD63),AND($I63&lt;$K63,AB63&lt;AD63),AND($I63=$K63,AB63=AD63)),Regeln!$C$4,Regeln!$C$5)))</f>
        <v>0</v>
      </c>
      <c r="AJ63" s="7"/>
    </row>
    <row r="64" spans="1:36" s="5" customFormat="1" ht="17.25" thickTop="1" thickBot="1" x14ac:dyDescent="0.3">
      <c r="A64" s="79" t="s">
        <v>32</v>
      </c>
      <c r="B64" s="79"/>
      <c r="C64" s="79"/>
      <c r="D64" s="79"/>
      <c r="E64" s="79"/>
      <c r="F64" s="79"/>
      <c r="G64" s="79"/>
      <c r="H64" s="79"/>
      <c r="I64" s="79"/>
      <c r="J64" s="79"/>
      <c r="K64" s="79"/>
      <c r="L64" s="56"/>
      <c r="M64" s="56"/>
      <c r="N64" s="57"/>
      <c r="O64" s="77">
        <f>SUM(O63)</f>
        <v>0</v>
      </c>
      <c r="P64" s="59"/>
      <c r="Q64" s="60"/>
      <c r="R64" s="61"/>
      <c r="S64" s="58">
        <f>SUM(S63)</f>
        <v>0</v>
      </c>
      <c r="T64" s="59"/>
      <c r="U64" s="60"/>
      <c r="V64" s="61"/>
      <c r="W64" s="77">
        <f>SUM(W63)</f>
        <v>0</v>
      </c>
      <c r="X64" s="59"/>
      <c r="Y64" s="60"/>
      <c r="Z64" s="61"/>
      <c r="AA64" s="78">
        <f>SUM(AA63)</f>
        <v>0</v>
      </c>
      <c r="AB64" s="59"/>
      <c r="AC64" s="60"/>
      <c r="AD64" s="61"/>
      <c r="AE64" s="78">
        <f>SUM(AE63)</f>
        <v>0</v>
      </c>
      <c r="AJ64" s="7"/>
    </row>
    <row r="65" spans="1:36" s="8" customFormat="1" ht="21.75" thickTop="1" x14ac:dyDescent="0.35">
      <c r="A65" s="80" t="s">
        <v>76</v>
      </c>
      <c r="B65" s="80"/>
      <c r="C65" s="80"/>
      <c r="D65" s="80"/>
      <c r="E65" s="80"/>
      <c r="F65" s="80"/>
      <c r="G65" s="80"/>
      <c r="H65" s="80"/>
      <c r="I65" s="80"/>
      <c r="J65" s="80"/>
      <c r="K65" s="80"/>
      <c r="O65" s="13">
        <f>SUM(O38,O49,O56,O61,O64)</f>
        <v>3</v>
      </c>
      <c r="P65" s="9"/>
      <c r="Q65" s="9"/>
      <c r="R65" s="9"/>
      <c r="S65" s="13">
        <f>SUM(S38,S49,S56,S61,S64)</f>
        <v>0</v>
      </c>
      <c r="T65" s="9"/>
      <c r="U65" s="9"/>
      <c r="V65" s="9"/>
      <c r="W65" s="13">
        <f>SUM(W38,W49,W56,W61,W64)</f>
        <v>0</v>
      </c>
      <c r="X65" s="9"/>
      <c r="Y65" s="9"/>
      <c r="Z65" s="9"/>
      <c r="AA65" s="13">
        <f>SUM(AA38,AA49,AA56,AA61,AA64)</f>
        <v>0</v>
      </c>
      <c r="AB65" s="9"/>
      <c r="AC65" s="9"/>
      <c r="AD65" s="9"/>
      <c r="AE65" s="13">
        <f>SUM(AE38,AE49,AE56,AE61,AE64)</f>
        <v>0</v>
      </c>
      <c r="AJ65" s="10"/>
    </row>
  </sheetData>
  <mergeCells count="13">
    <mergeCell ref="X1:Z1"/>
    <mergeCell ref="AB1:AD1"/>
    <mergeCell ref="B1:G1"/>
    <mergeCell ref="I1:K1"/>
    <mergeCell ref="L1:N1"/>
    <mergeCell ref="P1:R1"/>
    <mergeCell ref="T1:V1"/>
    <mergeCell ref="A38:K38"/>
    <mergeCell ref="A49:K49"/>
    <mergeCell ref="A56:K56"/>
    <mergeCell ref="A61:K61"/>
    <mergeCell ref="A65:K65"/>
    <mergeCell ref="A64:K64"/>
  </mergeCells>
  <pageMargins left="0.7" right="0.7" top="0.78740157499999996" bottom="0.78740157499999996" header="0.3" footer="0.3"/>
  <pageSetup paperSize="9"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385E-8E23-462A-9CB9-F76CA0B7D77A}">
  <dimension ref="B3:D5"/>
  <sheetViews>
    <sheetView workbookViewId="0">
      <selection activeCell="B4" sqref="B4"/>
    </sheetView>
  </sheetViews>
  <sheetFormatPr baseColWidth="10" defaultRowHeight="15" x14ac:dyDescent="0.25"/>
  <cols>
    <col min="2" max="2" width="17.42578125" bestFit="1" customWidth="1"/>
    <col min="3" max="3" width="2" bestFit="1" customWidth="1"/>
  </cols>
  <sheetData>
    <row r="3" spans="2:4" x14ac:dyDescent="0.25">
      <c r="B3" t="s">
        <v>42</v>
      </c>
      <c r="C3">
        <v>5</v>
      </c>
      <c r="D3" t="s">
        <v>41</v>
      </c>
    </row>
    <row r="4" spans="2:4" x14ac:dyDescent="0.25">
      <c r="B4" t="s">
        <v>43</v>
      </c>
      <c r="C4">
        <v>3</v>
      </c>
      <c r="D4" t="s">
        <v>41</v>
      </c>
    </row>
    <row r="5" spans="2:4" x14ac:dyDescent="0.25">
      <c r="B5" t="s">
        <v>44</v>
      </c>
      <c r="C5">
        <v>0</v>
      </c>
      <c r="D5" t="s">
        <v>41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24</vt:i4>
      </vt:variant>
    </vt:vector>
  </HeadingPairs>
  <TitlesOfParts>
    <vt:vector size="26" baseType="lpstr">
      <vt:lpstr>Tippspiel</vt:lpstr>
      <vt:lpstr>Regeln</vt:lpstr>
      <vt:lpstr>ALB</vt:lpstr>
      <vt:lpstr>AUT</vt:lpstr>
      <vt:lpstr>BEL</vt:lpstr>
      <vt:lpstr>CRO</vt:lpstr>
      <vt:lpstr>CZE</vt:lpstr>
      <vt:lpstr>DEN</vt:lpstr>
      <vt:lpstr>ENG</vt:lpstr>
      <vt:lpstr>ESP</vt:lpstr>
      <vt:lpstr>FRA</vt:lpstr>
      <vt:lpstr>GEO</vt:lpstr>
      <vt:lpstr>GER</vt:lpstr>
      <vt:lpstr>HUN</vt:lpstr>
      <vt:lpstr>ITA</vt:lpstr>
      <vt:lpstr>NED</vt:lpstr>
      <vt:lpstr>POL</vt:lpstr>
      <vt:lpstr>POR</vt:lpstr>
      <vt:lpstr>ROM</vt:lpstr>
      <vt:lpstr>SCO</vt:lpstr>
      <vt:lpstr>SRB</vt:lpstr>
      <vt:lpstr>SUI</vt:lpstr>
      <vt:lpstr>SVK</vt:lpstr>
      <vt:lpstr>SVN</vt:lpstr>
      <vt:lpstr>TUR</vt:lpstr>
      <vt:lpstr>UKR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Mergenthaler, Maximilian</dc:creator>
  <cp:lastModifiedBy>Mergenthaler, Maximilian</cp:lastModifiedBy>
  <cp:lastPrinted>2024-05-19T20:49:01Z</cp:lastPrinted>
  <dcterms:created xsi:type="dcterms:W3CDTF">2024-05-19T20:28:05Z</dcterms:created>
  <dcterms:modified xsi:type="dcterms:W3CDTF">2024-05-20T19:38:05Z</dcterms:modified>
</cp:coreProperties>
</file>